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D:\My data\Documents\Dropbox\b_blog関連\楽天ポイント関連\"/>
    </mc:Choice>
  </mc:AlternateContent>
  <xr:revisionPtr revIDLastSave="0" documentId="13_ncr:1_{4A2E12AC-4A50-424A-8012-BFFF534EFAC2}" xr6:coauthVersionLast="47" xr6:coauthVersionMax="47" xr10:uidLastSave="{00000000-0000-0000-0000-000000000000}"/>
  <bookViews>
    <workbookView xWindow="-28920" yWindow="-120" windowWidth="29040" windowHeight="17640" xr2:uid="{00000000-000D-0000-FFFF-FFFF00000000}"/>
  </bookViews>
  <sheets>
    <sheet name="①SPU" sheetId="1" r:id="rId1"/>
    <sheet name="②購入品入力" sheetId="6" r:id="rId2"/>
    <sheet name="③ポイント計算まとめ" sheetId="4" r:id="rId3"/>
    <sheet name="リスト用" sheetId="2" r:id="rId4"/>
  </sheets>
  <definedNames>
    <definedName name="SPU">リスト用!$B$3:$B$4</definedName>
    <definedName name="税率">リスト用!$D$3:$D$5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3" i="6" l="1"/>
  <c r="J14" i="6"/>
  <c r="J15" i="6"/>
  <c r="J16" i="6"/>
  <c r="J17" i="6"/>
  <c r="J18" i="6"/>
  <c r="J19" i="6"/>
  <c r="J20" i="6"/>
  <c r="J21" i="6"/>
  <c r="J22" i="6"/>
  <c r="J23" i="6"/>
  <c r="J24" i="6"/>
  <c r="J25" i="6"/>
  <c r="J26" i="6"/>
  <c r="J27" i="6"/>
  <c r="J28" i="6"/>
  <c r="J29" i="6"/>
  <c r="J30" i="6"/>
  <c r="J31" i="6"/>
  <c r="K18" i="6"/>
  <c r="O22" i="6"/>
  <c r="O23" i="6"/>
  <c r="O24" i="6"/>
  <c r="O25" i="6"/>
  <c r="O26" i="6"/>
  <c r="O27" i="6"/>
  <c r="O28" i="6"/>
  <c r="O29" i="6"/>
  <c r="O30" i="6"/>
  <c r="O31" i="6"/>
  <c r="AX11" i="6"/>
  <c r="K13" i="6"/>
  <c r="K14" i="6"/>
  <c r="K15" i="6"/>
  <c r="K16" i="6"/>
  <c r="K17" i="6"/>
  <c r="K19" i="6"/>
  <c r="K20" i="6"/>
  <c r="K21" i="6"/>
  <c r="K22" i="6"/>
  <c r="K23" i="6"/>
  <c r="K24" i="6"/>
  <c r="K25" i="6"/>
  <c r="K26" i="6"/>
  <c r="K27" i="6"/>
  <c r="K28" i="6"/>
  <c r="K29" i="6"/>
  <c r="K30" i="6"/>
  <c r="K31" i="6"/>
  <c r="V14" i="6" l="1"/>
  <c r="V16" i="6"/>
  <c r="V18" i="6"/>
  <c r="V20" i="6"/>
  <c r="V22" i="6"/>
  <c r="V24" i="6"/>
  <c r="V26" i="6"/>
  <c r="V28" i="6"/>
  <c r="AI10" i="6"/>
  <c r="AH10" i="6"/>
  <c r="AG10" i="6"/>
  <c r="AF10" i="6"/>
  <c r="AE10" i="6"/>
  <c r="AD10" i="6"/>
  <c r="AC10" i="6"/>
  <c r="AB10" i="6"/>
  <c r="AA10" i="6"/>
  <c r="Z10" i="6"/>
  <c r="Y10" i="6"/>
  <c r="X10" i="6"/>
  <c r="W10" i="6"/>
  <c r="V10" i="6"/>
  <c r="U10" i="6"/>
  <c r="T10" i="6"/>
  <c r="S10" i="6"/>
  <c r="R10" i="6"/>
  <c r="O21" i="6"/>
  <c r="O20" i="6"/>
  <c r="O19" i="6"/>
  <c r="O18" i="6"/>
  <c r="O17" i="6"/>
  <c r="O16" i="6"/>
  <c r="O15" i="6"/>
  <c r="O14" i="6"/>
  <c r="O13" i="6"/>
  <c r="O12" i="6"/>
  <c r="F13" i="6"/>
  <c r="F14" i="6"/>
  <c r="F15" i="6"/>
  <c r="F16" i="6"/>
  <c r="F17" i="6"/>
  <c r="F18" i="6"/>
  <c r="F19" i="6"/>
  <c r="F20" i="6"/>
  <c r="F21" i="6"/>
  <c r="F22" i="6"/>
  <c r="F23" i="6"/>
  <c r="F24" i="6"/>
  <c r="F25" i="6"/>
  <c r="F26" i="6"/>
  <c r="F27" i="6"/>
  <c r="F28" i="6"/>
  <c r="F29" i="6"/>
  <c r="F30" i="6"/>
  <c r="F31" i="6"/>
  <c r="F12" i="6"/>
  <c r="J12" i="6" s="1"/>
  <c r="K12" i="6"/>
  <c r="K32" i="6" s="1"/>
  <c r="C10" i="4" s="1"/>
  <c r="D32" i="6"/>
  <c r="F25" i="1"/>
  <c r="F24" i="1"/>
  <c r="F23" i="1"/>
  <c r="F22" i="1"/>
  <c r="F21" i="1"/>
  <c r="F20" i="1"/>
  <c r="AB11" i="6" s="1"/>
  <c r="F19" i="1"/>
  <c r="F18" i="1"/>
  <c r="Z11" i="6" s="1"/>
  <c r="AG31" i="6" l="1"/>
  <c r="AE28" i="6"/>
  <c r="AA24" i="6"/>
  <c r="AB26" i="6"/>
  <c r="AB25" i="6"/>
  <c r="AB31" i="6"/>
  <c r="AB24" i="6"/>
  <c r="AB30" i="6"/>
  <c r="AB29" i="6"/>
  <c r="AB27" i="6"/>
  <c r="AB28" i="6"/>
  <c r="AC22" i="6"/>
  <c r="AC30" i="6"/>
  <c r="R24" i="6"/>
  <c r="Z24" i="6" s="1"/>
  <c r="R27" i="6"/>
  <c r="Z27" i="6" s="1"/>
  <c r="L14" i="6"/>
  <c r="W14" i="6" s="1"/>
  <c r="R14" i="6"/>
  <c r="R23" i="6"/>
  <c r="AB23" i="6" s="1"/>
  <c r="R12" i="6"/>
  <c r="L18" i="6"/>
  <c r="W18" i="6" s="1"/>
  <c r="R18" i="6"/>
  <c r="R15" i="6"/>
  <c r="R20" i="6"/>
  <c r="AB20" i="6" s="1"/>
  <c r="R19" i="6"/>
  <c r="AB19" i="6" s="1"/>
  <c r="L31" i="6"/>
  <c r="W31" i="6" s="1"/>
  <c r="L15" i="6"/>
  <c r="W15" i="6" s="1"/>
  <c r="D37" i="6"/>
  <c r="D38" i="6" s="1"/>
  <c r="L12" i="6"/>
  <c r="W12" i="6" s="1"/>
  <c r="X12" i="6" s="1"/>
  <c r="L17" i="6"/>
  <c r="L20" i="6"/>
  <c r="W20" i="6" s="1"/>
  <c r="R30" i="6"/>
  <c r="Z30" i="6" s="1"/>
  <c r="R26" i="6"/>
  <c r="Z26" i="6" s="1"/>
  <c r="L26" i="6"/>
  <c r="W26" i="6" s="1"/>
  <c r="R22" i="6"/>
  <c r="AB22" i="6" s="1"/>
  <c r="L22" i="6"/>
  <c r="W22" i="6" s="1"/>
  <c r="L23" i="6"/>
  <c r="W23" i="6" s="1"/>
  <c r="L21" i="6"/>
  <c r="W21" i="6" s="1"/>
  <c r="L30" i="6"/>
  <c r="W30" i="6" s="1"/>
  <c r="R29" i="6"/>
  <c r="Z29" i="6" s="1"/>
  <c r="L29" i="6"/>
  <c r="W29" i="6" s="1"/>
  <c r="R13" i="6"/>
  <c r="AB13" i="6" s="1"/>
  <c r="L13" i="6"/>
  <c r="W13" i="6" s="1"/>
  <c r="R28" i="6"/>
  <c r="Z28" i="6" s="1"/>
  <c r="L28" i="6"/>
  <c r="W28" i="6" s="1"/>
  <c r="R16" i="6"/>
  <c r="AB16" i="6" s="1"/>
  <c r="L16" i="6"/>
  <c r="W16" i="6" s="1"/>
  <c r="L27" i="6"/>
  <c r="W27" i="6" s="1"/>
  <c r="L19" i="6"/>
  <c r="W19" i="6" s="1"/>
  <c r="L24" i="6"/>
  <c r="W24" i="6" s="1"/>
  <c r="L25" i="6"/>
  <c r="W25" i="6" s="1"/>
  <c r="AG11" i="6"/>
  <c r="AF11" i="6"/>
  <c r="AE11" i="6"/>
  <c r="AD11" i="6"/>
  <c r="AC11" i="6"/>
  <c r="AC19" i="6" s="1"/>
  <c r="AA11" i="6"/>
  <c r="AA29" i="6" s="1"/>
  <c r="R25" i="6"/>
  <c r="Z25" i="6" s="1"/>
  <c r="R21" i="6"/>
  <c r="AB21" i="6" s="1"/>
  <c r="R17" i="6"/>
  <c r="AB17" i="6" s="1"/>
  <c r="V12" i="6"/>
  <c r="R31" i="6"/>
  <c r="Z31" i="6" s="1"/>
  <c r="V13" i="6"/>
  <c r="V30" i="6"/>
  <c r="V31" i="6"/>
  <c r="V29" i="6"/>
  <c r="V27" i="6"/>
  <c r="V25" i="6"/>
  <c r="V23" i="6"/>
  <c r="V21" i="6"/>
  <c r="V19" i="6"/>
  <c r="V17" i="6"/>
  <c r="V15" i="6"/>
  <c r="F30" i="1"/>
  <c r="AF16" i="6" l="1"/>
  <c r="AG16" i="6"/>
  <c r="AE21" i="6"/>
  <c r="Z14" i="6"/>
  <c r="AB14" i="6"/>
  <c r="Z18" i="6"/>
  <c r="AB18" i="6"/>
  <c r="Z15" i="6"/>
  <c r="AB15" i="6"/>
  <c r="Z13" i="6"/>
  <c r="Z17" i="6"/>
  <c r="AC17" i="6"/>
  <c r="AD12" i="6"/>
  <c r="Z19" i="6"/>
  <c r="AC15" i="6"/>
  <c r="AC12" i="6"/>
  <c r="Z16" i="6"/>
  <c r="Z20" i="6"/>
  <c r="AB12" i="6"/>
  <c r="AF13" i="6"/>
  <c r="Z21" i="6"/>
  <c r="Z23" i="6"/>
  <c r="Z22" i="6"/>
  <c r="AE22" i="6"/>
  <c r="AD23" i="6"/>
  <c r="AG19" i="6"/>
  <c r="AD29" i="6"/>
  <c r="AD31" i="6"/>
  <c r="AD28" i="6"/>
  <c r="AD18" i="6"/>
  <c r="AD25" i="6"/>
  <c r="AD24" i="6"/>
  <c r="AD22" i="6"/>
  <c r="AD30" i="6"/>
  <c r="AD19" i="6"/>
  <c r="AD15" i="6"/>
  <c r="AD16" i="6"/>
  <c r="AD14" i="6"/>
  <c r="AD13" i="6"/>
  <c r="AD17" i="6"/>
  <c r="AD21" i="6"/>
  <c r="AC27" i="6"/>
  <c r="AD20" i="6"/>
  <c r="AD26" i="6"/>
  <c r="AC18" i="6"/>
  <c r="AD27" i="6"/>
  <c r="AE19" i="6"/>
  <c r="AE24" i="6"/>
  <c r="AG15" i="6"/>
  <c r="AG26" i="6"/>
  <c r="AF25" i="6"/>
  <c r="AE25" i="6"/>
  <c r="AG17" i="6"/>
  <c r="AG12" i="6"/>
  <c r="AF30" i="6"/>
  <c r="AE29" i="6"/>
  <c r="AE13" i="6"/>
  <c r="AG25" i="6"/>
  <c r="AG21" i="6"/>
  <c r="AF18" i="6"/>
  <c r="AE26" i="6"/>
  <c r="AE17" i="6"/>
  <c r="AE30" i="6"/>
  <c r="AG13" i="6"/>
  <c r="AF26" i="6"/>
  <c r="AF21" i="6"/>
  <c r="AE27" i="6"/>
  <c r="AE18" i="6"/>
  <c r="AG24" i="6"/>
  <c r="AF31" i="6"/>
  <c r="AF23" i="6"/>
  <c r="AE15" i="6"/>
  <c r="AE14" i="6"/>
  <c r="AG30" i="6"/>
  <c r="AF17" i="6"/>
  <c r="AF12" i="6"/>
  <c r="AE16" i="6"/>
  <c r="AE23" i="6"/>
  <c r="AG18" i="6"/>
  <c r="AF22" i="6"/>
  <c r="AF24" i="6"/>
  <c r="AE12" i="6"/>
  <c r="AG14" i="6"/>
  <c r="AG23" i="6"/>
  <c r="AF14" i="6"/>
  <c r="AF29" i="6"/>
  <c r="AE31" i="6"/>
  <c r="AG29" i="6"/>
  <c r="AG20" i="6"/>
  <c r="AF15" i="6"/>
  <c r="AF27" i="6"/>
  <c r="AE20" i="6"/>
  <c r="AG22" i="6"/>
  <c r="AG28" i="6"/>
  <c r="AF19" i="6"/>
  <c r="AF28" i="6"/>
  <c r="AG27" i="6"/>
  <c r="AF20" i="6"/>
  <c r="AC13" i="6"/>
  <c r="AA30" i="6"/>
  <c r="AA18" i="6"/>
  <c r="AC29" i="6"/>
  <c r="AA22" i="6"/>
  <c r="AC16" i="6"/>
  <c r="AC26" i="6"/>
  <c r="AA14" i="6"/>
  <c r="AA23" i="6"/>
  <c r="AC23" i="6"/>
  <c r="AC20" i="6"/>
  <c r="AA20" i="6"/>
  <c r="AA15" i="6"/>
  <c r="AC24" i="6"/>
  <c r="AC14" i="6"/>
  <c r="AA28" i="6"/>
  <c r="AA31" i="6"/>
  <c r="AC21" i="6"/>
  <c r="AA16" i="6"/>
  <c r="AA25" i="6"/>
  <c r="AC28" i="6"/>
  <c r="AA26" i="6"/>
  <c r="AA19" i="6"/>
  <c r="AC31" i="6"/>
  <c r="AA21" i="6"/>
  <c r="AA13" i="6"/>
  <c r="AC25" i="6"/>
  <c r="AA17" i="6"/>
  <c r="AA27" i="6"/>
  <c r="AA12" i="6"/>
  <c r="AT15" i="6"/>
  <c r="AQ15" i="6"/>
  <c r="AV15" i="6"/>
  <c r="AU15" i="6"/>
  <c r="AW15" i="6"/>
  <c r="AT12" i="6"/>
  <c r="Z12" i="6"/>
  <c r="AU12" i="6"/>
  <c r="AW12" i="6"/>
  <c r="AV12" i="6"/>
  <c r="AQ12" i="6"/>
  <c r="AT23" i="6"/>
  <c r="AQ23" i="6"/>
  <c r="AV23" i="6"/>
  <c r="AU23" i="6"/>
  <c r="AW23" i="6"/>
  <c r="AT27" i="6"/>
  <c r="AQ27" i="6"/>
  <c r="AV27" i="6"/>
  <c r="AU27" i="6"/>
  <c r="AW27" i="6"/>
  <c r="AV24" i="6"/>
  <c r="AQ24" i="6"/>
  <c r="AW24" i="6"/>
  <c r="AU24" i="6"/>
  <c r="AT24" i="6"/>
  <c r="AX24" i="6" s="1"/>
  <c r="AW20" i="6"/>
  <c r="AQ20" i="6"/>
  <c r="AT20" i="6"/>
  <c r="AU20" i="6"/>
  <c r="AV20" i="6"/>
  <c r="AU19" i="6"/>
  <c r="AW19" i="6"/>
  <c r="AT19" i="6"/>
  <c r="AV19" i="6"/>
  <c r="AQ19" i="6"/>
  <c r="J32" i="6"/>
  <c r="W17" i="6"/>
  <c r="W32" i="6" s="1"/>
  <c r="L32" i="6"/>
  <c r="AX27" i="6"/>
  <c r="AT18" i="6"/>
  <c r="AV18" i="6"/>
  <c r="AQ18" i="6"/>
  <c r="AU18" i="6"/>
  <c r="AW18" i="6"/>
  <c r="AT26" i="6"/>
  <c r="AV26" i="6"/>
  <c r="AQ26" i="6"/>
  <c r="AU26" i="6"/>
  <c r="AW26" i="6"/>
  <c r="AT30" i="6"/>
  <c r="AV30" i="6"/>
  <c r="AQ30" i="6"/>
  <c r="AU30" i="6"/>
  <c r="AW30" i="6"/>
  <c r="AT22" i="6"/>
  <c r="AV22" i="6"/>
  <c r="AQ22" i="6"/>
  <c r="AU22" i="6"/>
  <c r="AW22" i="6"/>
  <c r="AT14" i="6"/>
  <c r="AV14" i="6"/>
  <c r="AQ14" i="6"/>
  <c r="AU14" i="6"/>
  <c r="AW14" i="6"/>
  <c r="AQ13" i="6"/>
  <c r="AT13" i="6"/>
  <c r="AV13" i="6"/>
  <c r="AU13" i="6"/>
  <c r="AW13" i="6"/>
  <c r="AT16" i="6"/>
  <c r="AV16" i="6"/>
  <c r="AU16" i="6"/>
  <c r="AQ16" i="6"/>
  <c r="AW16" i="6"/>
  <c r="AT31" i="6"/>
  <c r="AQ31" i="6"/>
  <c r="AV31" i="6"/>
  <c r="AU31" i="6"/>
  <c r="AW31" i="6"/>
  <c r="AQ25" i="6"/>
  <c r="AT25" i="6"/>
  <c r="AV25" i="6"/>
  <c r="AU25" i="6"/>
  <c r="AW25" i="6"/>
  <c r="AQ29" i="6"/>
  <c r="AT29" i="6"/>
  <c r="AV29" i="6"/>
  <c r="AU29" i="6"/>
  <c r="AW29" i="6"/>
  <c r="AQ17" i="6"/>
  <c r="AT17" i="6"/>
  <c r="AV17" i="6"/>
  <c r="AU17" i="6"/>
  <c r="AW17" i="6"/>
  <c r="AQ21" i="6"/>
  <c r="AT21" i="6"/>
  <c r="AV21" i="6"/>
  <c r="AU21" i="6"/>
  <c r="AW21" i="6"/>
  <c r="AT28" i="6"/>
  <c r="AV28" i="6"/>
  <c r="AU28" i="6"/>
  <c r="AQ28" i="6"/>
  <c r="AW28" i="6"/>
  <c r="V32" i="6"/>
  <c r="R32" i="6"/>
  <c r="G37" i="6" s="1"/>
  <c r="D39" i="6" s="1"/>
  <c r="C3" i="4" s="1"/>
  <c r="D31" i="1"/>
  <c r="AX23" i="6" l="1"/>
  <c r="AX19" i="6"/>
  <c r="AX15" i="6"/>
  <c r="AX12" i="6"/>
  <c r="AX20" i="6"/>
  <c r="AX25" i="6"/>
  <c r="AB32" i="6"/>
  <c r="AG32" i="6"/>
  <c r="AA32" i="6"/>
  <c r="AX16" i="6"/>
  <c r="AQ32" i="6"/>
  <c r="C5" i="4" s="1"/>
  <c r="AX22" i="6"/>
  <c r="AX28" i="6"/>
  <c r="AX21" i="6"/>
  <c r="AX13" i="6"/>
  <c r="AX30" i="6"/>
  <c r="AX29" i="6"/>
  <c r="AX26" i="6"/>
  <c r="AX18" i="6"/>
  <c r="AD32" i="6"/>
  <c r="AE32" i="6"/>
  <c r="AF32" i="6"/>
  <c r="AC32" i="6"/>
  <c r="AX17" i="6"/>
  <c r="AX31" i="6"/>
  <c r="AX14" i="6"/>
  <c r="Z32" i="6"/>
  <c r="F10" i="1" l="1"/>
  <c r="R11" i="6" s="1"/>
  <c r="F26" i="1" l="1"/>
  <c r="F27" i="1"/>
  <c r="AI11" i="6" s="1"/>
  <c r="F28" i="1"/>
  <c r="F29" i="1"/>
  <c r="AI27" i="6" l="1"/>
  <c r="AI23" i="6"/>
  <c r="AI22" i="6"/>
  <c r="AI31" i="6"/>
  <c r="AI19" i="6"/>
  <c r="AI20" i="6"/>
  <c r="AI13" i="6"/>
  <c r="AI18" i="6"/>
  <c r="AI15" i="6"/>
  <c r="AI17" i="6"/>
  <c r="AI24" i="6"/>
  <c r="AI21" i="6"/>
  <c r="AI16" i="6"/>
  <c r="AI25" i="6"/>
  <c r="AI30" i="6"/>
  <c r="AI29" i="6"/>
  <c r="AI28" i="6"/>
  <c r="AI14" i="6"/>
  <c r="AI26" i="6"/>
  <c r="AI12" i="6"/>
  <c r="AH11" i="6"/>
  <c r="AH21" i="6" l="1"/>
  <c r="AH16" i="6"/>
  <c r="AH25" i="6"/>
  <c r="AH14" i="6"/>
  <c r="AH29" i="6"/>
  <c r="AH28" i="6"/>
  <c r="AH30" i="6"/>
  <c r="AH26" i="6"/>
  <c r="AH23" i="6"/>
  <c r="AH12" i="6"/>
  <c r="AH24" i="6"/>
  <c r="AH20" i="6"/>
  <c r="AH19" i="6"/>
  <c r="AH15" i="6"/>
  <c r="AH31" i="6"/>
  <c r="AH27" i="6"/>
  <c r="AH18" i="6"/>
  <c r="AH22" i="6"/>
  <c r="AH17" i="6"/>
  <c r="AH13" i="6"/>
  <c r="AI32" i="6"/>
  <c r="AH32" i="6" l="1"/>
  <c r="F11" i="1" l="1"/>
  <c r="S11" i="6" s="1"/>
  <c r="F12" i="1"/>
  <c r="F13" i="1"/>
  <c r="U11" i="6" s="1"/>
  <c r="F14" i="1"/>
  <c r="V11" i="6" s="1"/>
  <c r="F15" i="1"/>
  <c r="W11" i="6" s="1"/>
  <c r="F16" i="1"/>
  <c r="X11" i="6" s="1"/>
  <c r="F17" i="1"/>
  <c r="Y11" i="6" s="1"/>
  <c r="S30" i="6" l="1"/>
  <c r="S25" i="6"/>
  <c r="S31" i="6"/>
  <c r="S27" i="6"/>
  <c r="S29" i="6"/>
  <c r="S28" i="6"/>
  <c r="S24" i="6"/>
  <c r="S26" i="6"/>
  <c r="S12" i="6"/>
  <c r="S16" i="6"/>
  <c r="S20" i="6"/>
  <c r="S13" i="6"/>
  <c r="S17" i="6"/>
  <c r="S14" i="6"/>
  <c r="S21" i="6"/>
  <c r="S18" i="6"/>
  <c r="S19" i="6"/>
  <c r="S23" i="6"/>
  <c r="S15" i="6"/>
  <c r="S22" i="6"/>
  <c r="U29" i="6"/>
  <c r="U20" i="6"/>
  <c r="U17" i="6"/>
  <c r="U19" i="6"/>
  <c r="U15" i="6"/>
  <c r="U31" i="6"/>
  <c r="U12" i="6"/>
  <c r="U16" i="6"/>
  <c r="U23" i="6"/>
  <c r="U28" i="6"/>
  <c r="U25" i="6"/>
  <c r="U24" i="6"/>
  <c r="U30" i="6"/>
  <c r="U14" i="6"/>
  <c r="U18" i="6"/>
  <c r="U27" i="6"/>
  <c r="U22" i="6"/>
  <c r="U13" i="6"/>
  <c r="U26" i="6"/>
  <c r="U21" i="6"/>
  <c r="Y18" i="6"/>
  <c r="Y25" i="6"/>
  <c r="Y28" i="6"/>
  <c r="Y31" i="6"/>
  <c r="Y14" i="6"/>
  <c r="Y27" i="6"/>
  <c r="Y16" i="6"/>
  <c r="Y24" i="6"/>
  <c r="Y21" i="6"/>
  <c r="Y30" i="6"/>
  <c r="Y23" i="6"/>
  <c r="Y19" i="6"/>
  <c r="Y22" i="6"/>
  <c r="Y20" i="6"/>
  <c r="Y26" i="6"/>
  <c r="Y29" i="6"/>
  <c r="Y13" i="6"/>
  <c r="Y12" i="6"/>
  <c r="Y15" i="6"/>
  <c r="Y17" i="6"/>
  <c r="X16" i="6"/>
  <c r="X20" i="6"/>
  <c r="X24" i="6"/>
  <c r="X28" i="6"/>
  <c r="X15" i="6"/>
  <c r="X18" i="6"/>
  <c r="X26" i="6"/>
  <c r="X14" i="6"/>
  <c r="X23" i="6"/>
  <c r="X31" i="6"/>
  <c r="X17" i="6"/>
  <c r="X21" i="6"/>
  <c r="X25" i="6"/>
  <c r="X29" i="6"/>
  <c r="X13" i="6"/>
  <c r="X22" i="6"/>
  <c r="X30" i="6"/>
  <c r="X19" i="6"/>
  <c r="X27" i="6"/>
  <c r="T11" i="6"/>
  <c r="F31" i="1"/>
  <c r="AM11" i="6" l="1"/>
  <c r="T23" i="6"/>
  <c r="T24" i="6"/>
  <c r="T18" i="6"/>
  <c r="AM18" i="6" s="1"/>
  <c r="T21" i="6"/>
  <c r="AM21" i="6" s="1"/>
  <c r="T19" i="6"/>
  <c r="AM19" i="6" s="1"/>
  <c r="T16" i="6"/>
  <c r="AM16" i="6" s="1"/>
  <c r="T31" i="6"/>
  <c r="AM31" i="6" s="1"/>
  <c r="T14" i="6"/>
  <c r="AM14" i="6" s="1"/>
  <c r="T25" i="6"/>
  <c r="AM25" i="6" s="1"/>
  <c r="T22" i="6"/>
  <c r="AM22" i="6" s="1"/>
  <c r="T15" i="6"/>
  <c r="AM15" i="6" s="1"/>
  <c r="T26" i="6"/>
  <c r="T29" i="6"/>
  <c r="T30" i="6"/>
  <c r="T20" i="6"/>
  <c r="T27" i="6"/>
  <c r="AM27" i="6" s="1"/>
  <c r="T13" i="6"/>
  <c r="AM13" i="6" s="1"/>
  <c r="T12" i="6"/>
  <c r="AM12" i="6" s="1"/>
  <c r="T28" i="6"/>
  <c r="AM28" i="6" s="1"/>
  <c r="T17" i="6"/>
  <c r="AM17" i="6" s="1"/>
  <c r="S32" i="6"/>
  <c r="Y32" i="6"/>
  <c r="X32" i="6"/>
  <c r="U32" i="6"/>
  <c r="AM23" i="6"/>
  <c r="AM24" i="6"/>
  <c r="AM29" i="6"/>
  <c r="AM26" i="6"/>
  <c r="AM30" i="6"/>
  <c r="AM20" i="6"/>
  <c r="AX32" i="6" l="1"/>
  <c r="C6" i="4" s="1"/>
  <c r="T32" i="6"/>
  <c r="AM32" i="6" s="1"/>
  <c r="C4" i="4" s="1"/>
  <c r="C7" i="4" l="1"/>
  <c r="C11" i="4" s="1"/>
  <c r="C12" i="4" s="1"/>
</calcChain>
</file>

<file path=xl/sharedStrings.xml><?xml version="1.0" encoding="utf-8"?>
<sst xmlns="http://schemas.openxmlformats.org/spreadsheetml/2006/main" count="212" uniqueCount="123">
  <si>
    <t>SPU</t>
    <phoneticPr fontId="3"/>
  </si>
  <si>
    <t>SPU</t>
  </si>
  <si>
    <t>合計</t>
    <rPh sb="0" eb="2">
      <t>ゴウケイ</t>
    </rPh>
    <phoneticPr fontId="3"/>
  </si>
  <si>
    <t>倍率</t>
    <rPh sb="0" eb="2">
      <t>バイリツ</t>
    </rPh>
    <phoneticPr fontId="1"/>
  </si>
  <si>
    <t>○</t>
  </si>
  <si>
    <t>○</t>
    <phoneticPr fontId="3"/>
  </si>
  <si>
    <t>✕</t>
    <phoneticPr fontId="3"/>
  </si>
  <si>
    <t>対象</t>
    <rPh sb="0" eb="2">
      <t>タイショウ</t>
    </rPh>
    <phoneticPr fontId="1"/>
  </si>
  <si>
    <t>品名</t>
    <rPh sb="0" eb="2">
      <t>ヒンメイ</t>
    </rPh>
    <phoneticPr fontId="3"/>
  </si>
  <si>
    <t>利用ポイント</t>
    <rPh sb="0" eb="2">
      <t>リヨウ</t>
    </rPh>
    <phoneticPr fontId="3"/>
  </si>
  <si>
    <t>通常ポイント</t>
    <rPh sb="0" eb="2">
      <t>ツウジョウ</t>
    </rPh>
    <phoneticPr fontId="1"/>
  </si>
  <si>
    <t>SPU合計</t>
    <rPh sb="3" eb="5">
      <t>ゴウケイ</t>
    </rPh>
    <phoneticPr fontId="3"/>
  </si>
  <si>
    <t>P倍率</t>
    <rPh sb="1" eb="3">
      <t>バイリツ</t>
    </rPh>
    <phoneticPr fontId="3"/>
  </si>
  <si>
    <t>ポイント</t>
    <phoneticPr fontId="3"/>
  </si>
  <si>
    <t>①.SPU入力</t>
    <rPh sb="5" eb="7">
      <t>ニュウリョク</t>
    </rPh>
    <phoneticPr fontId="3"/>
  </si>
  <si>
    <t>適用→</t>
    <rPh sb="0" eb="2">
      <t>テキヨウ</t>
    </rPh>
    <phoneticPr fontId="3"/>
  </si>
  <si>
    <t>倍率→</t>
    <rPh sb="0" eb="2">
      <t>バイリツ</t>
    </rPh>
    <phoneticPr fontId="3"/>
  </si>
  <si>
    <t>購入ショップ数</t>
    <rPh sb="0" eb="2">
      <t>コウニュウ</t>
    </rPh>
    <rPh sb="6" eb="7">
      <t>スウ</t>
    </rPh>
    <phoneticPr fontId="3"/>
  </si>
  <si>
    <t>買い回りポイント</t>
    <rPh sb="0" eb="1">
      <t>カ</t>
    </rPh>
    <rPh sb="2" eb="3">
      <t>マワ</t>
    </rPh>
    <phoneticPr fontId="3"/>
  </si>
  <si>
    <t>A.ショップ買い回りによるポイント</t>
    <rPh sb="6" eb="7">
      <t>カ</t>
    </rPh>
    <rPh sb="8" eb="9">
      <t>マワ</t>
    </rPh>
    <phoneticPr fontId="3"/>
  </si>
  <si>
    <t>合計ポイント</t>
    <rPh sb="0" eb="2">
      <t>ゴウケイ</t>
    </rPh>
    <phoneticPr fontId="3"/>
  </si>
  <si>
    <t>実質購入金額</t>
    <rPh sb="0" eb="2">
      <t>ジッシツ</t>
    </rPh>
    <rPh sb="2" eb="6">
      <t>コウニュウキンガク</t>
    </rPh>
    <phoneticPr fontId="3"/>
  </si>
  <si>
    <t>購入金額合計</t>
    <rPh sb="0" eb="4">
      <t>コウニュウキンガク</t>
    </rPh>
    <rPh sb="4" eb="6">
      <t>ゴウケイ</t>
    </rPh>
    <phoneticPr fontId="3"/>
  </si>
  <si>
    <t>楽天ビューティ</t>
    <rPh sb="0" eb="2">
      <t>ラクテン</t>
    </rPh>
    <phoneticPr fontId="3"/>
  </si>
  <si>
    <t>モバイル</t>
    <phoneticPr fontId="1"/>
  </si>
  <si>
    <t>ひかり</t>
    <phoneticPr fontId="3"/>
  </si>
  <si>
    <t>銀行</t>
    <rPh sb="0" eb="2">
      <t>ギンコウ</t>
    </rPh>
    <phoneticPr fontId="1"/>
  </si>
  <si>
    <t>トラベル</t>
    <phoneticPr fontId="1"/>
  </si>
  <si>
    <t>Pasha</t>
    <phoneticPr fontId="3"/>
  </si>
  <si>
    <t>Fashion</t>
    <phoneticPr fontId="3"/>
  </si>
  <si>
    <t>ビューティ</t>
    <phoneticPr fontId="3"/>
  </si>
  <si>
    <t>楽天市場でのカード利用額</t>
    <rPh sb="0" eb="2">
      <t>ラクテン</t>
    </rPh>
    <rPh sb="2" eb="4">
      <t>イチバ</t>
    </rPh>
    <rPh sb="9" eb="11">
      <t>リヨウ</t>
    </rPh>
    <rPh sb="11" eb="12">
      <t>ガク</t>
    </rPh>
    <phoneticPr fontId="3"/>
  </si>
  <si>
    <t>楽天市場での買い物金額</t>
    <rPh sb="0" eb="2">
      <t>ラクテン</t>
    </rPh>
    <rPh sb="2" eb="4">
      <t>イチバ</t>
    </rPh>
    <rPh sb="6" eb="7">
      <t>カ</t>
    </rPh>
    <rPh sb="8" eb="9">
      <t>モノ</t>
    </rPh>
    <rPh sb="9" eb="11">
      <t>キンガク</t>
    </rPh>
    <phoneticPr fontId="3"/>
  </si>
  <si>
    <t>ポイント付与対象</t>
    <rPh sb="4" eb="6">
      <t>フヨ</t>
    </rPh>
    <rPh sb="6" eb="8">
      <t>タイショウ</t>
    </rPh>
    <phoneticPr fontId="3"/>
  </si>
  <si>
    <t>✕</t>
  </si>
  <si>
    <t>(例)店舗a</t>
    <rPh sb="1" eb="2">
      <t>レイ</t>
    </rPh>
    <rPh sb="3" eb="5">
      <t>テンポ</t>
    </rPh>
    <phoneticPr fontId="3"/>
  </si>
  <si>
    <t>(例)店舗b</t>
    <rPh sb="1" eb="2">
      <t>レイ</t>
    </rPh>
    <rPh sb="3" eb="5">
      <t>テンポ</t>
    </rPh>
    <phoneticPr fontId="3"/>
  </si>
  <si>
    <t>(例)店舗c</t>
    <rPh sb="1" eb="2">
      <t>レイ</t>
    </rPh>
    <rPh sb="3" eb="5">
      <t>テンポ</t>
    </rPh>
    <phoneticPr fontId="3"/>
  </si>
  <si>
    <t>(例)店舗d</t>
    <rPh sb="1" eb="2">
      <t>レイ</t>
    </rPh>
    <rPh sb="3" eb="5">
      <t>テンポ</t>
    </rPh>
    <phoneticPr fontId="3"/>
  </si>
  <si>
    <t>(例)店舗e</t>
    <rPh sb="1" eb="2">
      <t>レイ</t>
    </rPh>
    <rPh sb="3" eb="5">
      <t>テンポ</t>
    </rPh>
    <phoneticPr fontId="3"/>
  </si>
  <si>
    <t>(例)店舗f</t>
    <rPh sb="1" eb="2">
      <t>レイ</t>
    </rPh>
    <rPh sb="3" eb="5">
      <t>テンポ</t>
    </rPh>
    <phoneticPr fontId="3"/>
  </si>
  <si>
    <t>(例)店舗g</t>
    <rPh sb="1" eb="2">
      <t>レイ</t>
    </rPh>
    <rPh sb="3" eb="5">
      <t>テンポ</t>
    </rPh>
    <phoneticPr fontId="3"/>
  </si>
  <si>
    <t>(例)店舗h</t>
    <rPh sb="1" eb="2">
      <t>レイ</t>
    </rPh>
    <rPh sb="3" eb="5">
      <t>テンポ</t>
    </rPh>
    <phoneticPr fontId="3"/>
  </si>
  <si>
    <t>(例)店舗i</t>
    <rPh sb="1" eb="2">
      <t>レイ</t>
    </rPh>
    <rPh sb="3" eb="5">
      <t>テンポ</t>
    </rPh>
    <phoneticPr fontId="3"/>
  </si>
  <si>
    <t>適用</t>
    <rPh sb="0" eb="2">
      <t>テキヨウ</t>
    </rPh>
    <phoneticPr fontId="3"/>
  </si>
  <si>
    <t>倍率</t>
    <rPh sb="0" eb="2">
      <t>バイリツ</t>
    </rPh>
    <phoneticPr fontId="3"/>
  </si>
  <si>
    <t>倍率ｘ通常ポイント</t>
    <rPh sb="0" eb="2">
      <t>バイリツ</t>
    </rPh>
    <rPh sb="3" eb="5">
      <t>ツウジョウ</t>
    </rPh>
    <phoneticPr fontId="3"/>
  </si>
  <si>
    <t>キャリア決済</t>
    <rPh sb="4" eb="6">
      <t>ケッサイ</t>
    </rPh>
    <phoneticPr fontId="3"/>
  </si>
  <si>
    <t>楽天ウォレット</t>
    <rPh sb="0" eb="2">
      <t>ラクテン</t>
    </rPh>
    <phoneticPr fontId="3"/>
  </si>
  <si>
    <t>楽天モバイル</t>
    <rPh sb="0" eb="2">
      <t>ラクテン</t>
    </rPh>
    <phoneticPr fontId="3"/>
  </si>
  <si>
    <t>付与日</t>
    <rPh sb="0" eb="3">
      <t>フヨビ</t>
    </rPh>
    <phoneticPr fontId="3"/>
  </si>
  <si>
    <t>楽天ひかり</t>
    <rPh sb="0" eb="2">
      <t>ラクテン</t>
    </rPh>
    <phoneticPr fontId="3"/>
  </si>
  <si>
    <t>楽天カード　通常分</t>
    <rPh sb="0" eb="2">
      <t>ラクテン</t>
    </rPh>
    <rPh sb="6" eb="9">
      <t>ツウジョウブン</t>
    </rPh>
    <phoneticPr fontId="3"/>
  </si>
  <si>
    <t>楽天モバイル　キャリア決済</t>
    <rPh sb="0" eb="2">
      <t>ラクテン</t>
    </rPh>
    <rPh sb="11" eb="13">
      <t>ケッサイ</t>
    </rPh>
    <phoneticPr fontId="3"/>
  </si>
  <si>
    <t>楽天カード　特典分</t>
    <rPh sb="0" eb="2">
      <t>ラクテン</t>
    </rPh>
    <rPh sb="6" eb="8">
      <t>トクテン</t>
    </rPh>
    <rPh sb="8" eb="9">
      <t>ブン</t>
    </rPh>
    <phoneticPr fontId="3"/>
  </si>
  <si>
    <t>楽天プレミアムカード　特典分</t>
    <rPh sb="0" eb="2">
      <t>ラクテン</t>
    </rPh>
    <phoneticPr fontId="3"/>
  </si>
  <si>
    <t>楽天銀行+楽天カード</t>
    <rPh sb="0" eb="2">
      <t>ラクテン</t>
    </rPh>
    <rPh sb="2" eb="4">
      <t>ギンコウ</t>
    </rPh>
    <rPh sb="5" eb="7">
      <t>ラクテン</t>
    </rPh>
    <phoneticPr fontId="3"/>
  </si>
  <si>
    <t>楽天証券　投資信託</t>
    <rPh sb="0" eb="2">
      <t>ラクテン</t>
    </rPh>
    <rPh sb="2" eb="4">
      <t>ショウケン</t>
    </rPh>
    <rPh sb="5" eb="9">
      <t>トウシシンタク</t>
    </rPh>
    <phoneticPr fontId="3"/>
  </si>
  <si>
    <t>楽天証券　米国株式</t>
    <rPh sb="0" eb="2">
      <t>ラクテン</t>
    </rPh>
    <rPh sb="2" eb="4">
      <t>ショウケン</t>
    </rPh>
    <rPh sb="5" eb="9">
      <t>ベイコクカブシキ</t>
    </rPh>
    <phoneticPr fontId="3"/>
  </si>
  <si>
    <t>楽天トラベル</t>
    <rPh sb="0" eb="2">
      <t>ラクテン</t>
    </rPh>
    <phoneticPr fontId="3"/>
  </si>
  <si>
    <t>楽天市場アプリ</t>
    <rPh sb="0" eb="2">
      <t>ラクテン</t>
    </rPh>
    <rPh sb="2" eb="4">
      <t>イチバ</t>
    </rPh>
    <phoneticPr fontId="3"/>
  </si>
  <si>
    <t>楽天ブックス</t>
    <rPh sb="0" eb="2">
      <t>ラクテン</t>
    </rPh>
    <phoneticPr fontId="3"/>
  </si>
  <si>
    <t>楽天Kobo</t>
    <rPh sb="0" eb="2">
      <t>ラクテン</t>
    </rPh>
    <phoneticPr fontId="3"/>
  </si>
  <si>
    <t>Rakuten Pasha</t>
    <phoneticPr fontId="3"/>
  </si>
  <si>
    <t>Rakuten Fashionアプリ</t>
    <phoneticPr fontId="3"/>
  </si>
  <si>
    <t>翌月15日</t>
  </si>
  <si>
    <t>翌月15日</t>
    <rPh sb="0" eb="2">
      <t>ヨクゲツ</t>
    </rPh>
    <rPh sb="4" eb="5">
      <t>ニチ</t>
    </rPh>
    <phoneticPr fontId="3"/>
  </si>
  <si>
    <t>翌月13日</t>
    <rPh sb="0" eb="2">
      <t>ヨクゲツ</t>
    </rPh>
    <rPh sb="4" eb="5">
      <t>ニチ</t>
    </rPh>
    <phoneticPr fontId="3"/>
  </si>
  <si>
    <t>翌々月15日</t>
    <phoneticPr fontId="3"/>
  </si>
  <si>
    <t>注文付きの翌月15日</t>
    <rPh sb="0" eb="3">
      <t>チュウモンツ</t>
    </rPh>
    <rPh sb="5" eb="7">
      <t>ヨクゲツ</t>
    </rPh>
    <rPh sb="9" eb="10">
      <t>ニチ</t>
    </rPh>
    <phoneticPr fontId="3"/>
  </si>
  <si>
    <t>旅行付きの翌月15日</t>
    <rPh sb="0" eb="3">
      <t>リョコウツ</t>
    </rPh>
    <rPh sb="5" eb="7">
      <t>ヨクゲツ</t>
    </rPh>
    <rPh sb="9" eb="10">
      <t>ニチ</t>
    </rPh>
    <phoneticPr fontId="3"/>
  </si>
  <si>
    <t>施術完了月の翌月15日</t>
    <rPh sb="0" eb="5">
      <t>セジュツカンリョウツキ</t>
    </rPh>
    <rPh sb="6" eb="8">
      <t>ヨクゲツ</t>
    </rPh>
    <rPh sb="10" eb="11">
      <t>ニチ</t>
    </rPh>
    <phoneticPr fontId="3"/>
  </si>
  <si>
    <t>楽天市場でのカード利用額（消費税・送料・ラッピング料除く）</t>
    <rPh sb="0" eb="2">
      <t>ラクテン</t>
    </rPh>
    <rPh sb="2" eb="4">
      <t>イチバ</t>
    </rPh>
    <rPh sb="9" eb="11">
      <t>リヨウ</t>
    </rPh>
    <rPh sb="11" eb="12">
      <t>ガク</t>
    </rPh>
    <rPh sb="13" eb="16">
      <t>ショウヒゼイ</t>
    </rPh>
    <rPh sb="17" eb="19">
      <t>ソウリョウ</t>
    </rPh>
    <rPh sb="25" eb="26">
      <t>リョウ</t>
    </rPh>
    <rPh sb="26" eb="27">
      <t>ノゾ</t>
    </rPh>
    <phoneticPr fontId="3"/>
  </si>
  <si>
    <t>楽天市場アプリでのお買い物金額</t>
  </si>
  <si>
    <t>予約申込み月の楽天市場でのお買い物金額</t>
    <rPh sb="0" eb="2">
      <t>ヨヤク</t>
    </rPh>
    <rPh sb="2" eb="3">
      <t>モウ</t>
    </rPh>
    <rPh sb="3" eb="4">
      <t>コ</t>
    </rPh>
    <rPh sb="5" eb="6">
      <t>ツキ</t>
    </rPh>
    <rPh sb="7" eb="9">
      <t>ラクテン</t>
    </rPh>
    <rPh sb="9" eb="11">
      <t>イチバ</t>
    </rPh>
    <rPh sb="14" eb="15">
      <t>カ</t>
    </rPh>
    <rPh sb="16" eb="17">
      <t>モノ</t>
    </rPh>
    <rPh sb="17" eb="19">
      <t>キンガク</t>
    </rPh>
    <phoneticPr fontId="3"/>
  </si>
  <si>
    <t>クーポン値引き</t>
    <rPh sb="4" eb="6">
      <t>ネビ</t>
    </rPh>
    <phoneticPr fontId="3"/>
  </si>
  <si>
    <t>カード通常</t>
    <rPh sb="3" eb="5">
      <t>ツウジョウ</t>
    </rPh>
    <phoneticPr fontId="1"/>
  </si>
  <si>
    <t>カード特典</t>
    <rPh sb="3" eb="5">
      <t>トクテン</t>
    </rPh>
    <phoneticPr fontId="3"/>
  </si>
  <si>
    <t>プレ特典</t>
    <rPh sb="2" eb="4">
      <t>トクテン</t>
    </rPh>
    <phoneticPr fontId="1"/>
  </si>
  <si>
    <t>証券投信</t>
    <rPh sb="0" eb="2">
      <t>ショウケン</t>
    </rPh>
    <rPh sb="2" eb="4">
      <t>トウシン</t>
    </rPh>
    <phoneticPr fontId="3"/>
  </si>
  <si>
    <t>証券米国</t>
    <rPh sb="0" eb="2">
      <t>ショウケン</t>
    </rPh>
    <rPh sb="2" eb="4">
      <t>ベイコク</t>
    </rPh>
    <phoneticPr fontId="1"/>
  </si>
  <si>
    <t>ウォレット</t>
    <phoneticPr fontId="1"/>
  </si>
  <si>
    <t>アプリ</t>
    <phoneticPr fontId="1"/>
  </si>
  <si>
    <t>ブックス</t>
    <phoneticPr fontId="3"/>
  </si>
  <si>
    <t>Kobo</t>
    <phoneticPr fontId="3"/>
  </si>
  <si>
    <t>A</t>
    <phoneticPr fontId="3"/>
  </si>
  <si>
    <t>B</t>
    <phoneticPr fontId="3"/>
  </si>
  <si>
    <t>楽天カード決済額（消費税・送料ラッピング料除く）</t>
    <rPh sb="0" eb="2">
      <t>ラクテン</t>
    </rPh>
    <rPh sb="5" eb="8">
      <t>ケッサイガク</t>
    </rPh>
    <rPh sb="21" eb="22">
      <t>ノゾ</t>
    </rPh>
    <phoneticPr fontId="3"/>
  </si>
  <si>
    <t>C</t>
    <phoneticPr fontId="3"/>
  </si>
  <si>
    <t>付与対象</t>
    <rPh sb="0" eb="2">
      <t>フヨ</t>
    </rPh>
    <rPh sb="2" eb="4">
      <t>タイショウ</t>
    </rPh>
    <phoneticPr fontId="3"/>
  </si>
  <si>
    <t>税抜き購入金額（クーポン利用分・送料・ラッピング料除く）</t>
    <rPh sb="0" eb="2">
      <t>ゼイヌ</t>
    </rPh>
    <rPh sb="3" eb="7">
      <t>コウニュウキンガク</t>
    </rPh>
    <rPh sb="12" eb="15">
      <t>リヨウブン</t>
    </rPh>
    <phoneticPr fontId="3"/>
  </si>
  <si>
    <t>送料・ラッピング料</t>
    <rPh sb="0" eb="2">
      <t>ソウリョウ</t>
    </rPh>
    <rPh sb="8" eb="9">
      <t>リョウ</t>
    </rPh>
    <phoneticPr fontId="3"/>
  </si>
  <si>
    <t>税率</t>
    <rPh sb="0" eb="2">
      <t>ゼイリツ</t>
    </rPh>
    <phoneticPr fontId="3"/>
  </si>
  <si>
    <t>税率</t>
    <rPh sb="0" eb="2">
      <t>ゼイリツ</t>
    </rPh>
    <phoneticPr fontId="3"/>
  </si>
  <si>
    <t>通常ポイント</t>
    <rPh sb="0" eb="2">
      <t>ツウジョウ</t>
    </rPh>
    <phoneticPr fontId="3"/>
  </si>
  <si>
    <t>消費税額</t>
    <rPh sb="0" eb="3">
      <t>ショウヒゼイ</t>
    </rPh>
    <rPh sb="3" eb="4">
      <t>ガク</t>
    </rPh>
    <phoneticPr fontId="3"/>
  </si>
  <si>
    <t>通常ポイント対象金額</t>
    <rPh sb="0" eb="2">
      <t>ツウジョウ</t>
    </rPh>
    <rPh sb="6" eb="8">
      <t>タイショウ</t>
    </rPh>
    <rPh sb="8" eb="10">
      <t>キンガク</t>
    </rPh>
    <phoneticPr fontId="3"/>
  </si>
  <si>
    <t>楽天カード通常ポイント対象金額</t>
    <rPh sb="0" eb="2">
      <t>ラクテン</t>
    </rPh>
    <rPh sb="5" eb="7">
      <t>ツウジョウ</t>
    </rPh>
    <rPh sb="11" eb="13">
      <t>タイショウ</t>
    </rPh>
    <rPh sb="13" eb="15">
      <t>キンガク</t>
    </rPh>
    <phoneticPr fontId="3"/>
  </si>
  <si>
    <t>楽天カード特典ポイント対象金額</t>
    <rPh sb="0" eb="2">
      <t>ラクテン</t>
    </rPh>
    <rPh sb="5" eb="7">
      <t>トクテン</t>
    </rPh>
    <rPh sb="11" eb="15">
      <t>タイショウキンガク</t>
    </rPh>
    <phoneticPr fontId="3"/>
  </si>
  <si>
    <t>A</t>
    <phoneticPr fontId="3"/>
  </si>
  <si>
    <t>C</t>
    <phoneticPr fontId="3"/>
  </si>
  <si>
    <t>商品価格(税込)</t>
    <rPh sb="0" eb="2">
      <t>ショウヒン</t>
    </rPh>
    <rPh sb="2" eb="4">
      <t>カカク</t>
    </rPh>
    <rPh sb="5" eb="7">
      <t>ゼイコ</t>
    </rPh>
    <phoneticPr fontId="3"/>
  </si>
  <si>
    <t>①購入品・金額入力</t>
    <rPh sb="1" eb="4">
      <t>コウニュウヒン</t>
    </rPh>
    <rPh sb="5" eb="7">
      <t>キンガク</t>
    </rPh>
    <rPh sb="7" eb="9">
      <t>ニュウリョク</t>
    </rPh>
    <phoneticPr fontId="3"/>
  </si>
  <si>
    <t>限定</t>
    <rPh sb="0" eb="2">
      <t>ゲンテイ</t>
    </rPh>
    <phoneticPr fontId="3"/>
  </si>
  <si>
    <t>限定合計</t>
    <rPh sb="0" eb="2">
      <t>ゲンテイ</t>
    </rPh>
    <rPh sb="2" eb="4">
      <t>ゴウケイ</t>
    </rPh>
    <phoneticPr fontId="3"/>
  </si>
  <si>
    <t>③SPUポイント（自動計算）</t>
    <rPh sb="9" eb="13">
      <t>ジドウケイサン</t>
    </rPh>
    <phoneticPr fontId="3"/>
  </si>
  <si>
    <t>5のつく日</t>
    <rPh sb="4" eb="5">
      <t>ヒ</t>
    </rPh>
    <phoneticPr fontId="3"/>
  </si>
  <si>
    <t>店舗カウント用</t>
    <rPh sb="0" eb="2">
      <t>テンポ</t>
    </rPh>
    <rPh sb="6" eb="7">
      <t>ヨウ</t>
    </rPh>
    <phoneticPr fontId="3"/>
  </si>
  <si>
    <t>④店舗独自ポイントアップ入力</t>
    <rPh sb="1" eb="3">
      <t>テンポ</t>
    </rPh>
    <rPh sb="3" eb="5">
      <t>ドクジ</t>
    </rPh>
    <rPh sb="12" eb="14">
      <t>ニュウリョク</t>
    </rPh>
    <phoneticPr fontId="3"/>
  </si>
  <si>
    <t>⑤限定ポイントアップ（倍率入力）</t>
    <phoneticPr fontId="3"/>
  </si>
  <si>
    <t>ショップ買い回りポイント</t>
    <rPh sb="4" eb="5">
      <t>カ</t>
    </rPh>
    <rPh sb="6" eb="7">
      <t>マワ</t>
    </rPh>
    <phoneticPr fontId="3"/>
  </si>
  <si>
    <t>店舗独自ポイント</t>
    <rPh sb="0" eb="2">
      <t>テンポ</t>
    </rPh>
    <rPh sb="2" eb="4">
      <t>ドクジ</t>
    </rPh>
    <phoneticPr fontId="3"/>
  </si>
  <si>
    <t>限定ポイントアップ</t>
    <rPh sb="0" eb="2">
      <t>ゲンテイ</t>
    </rPh>
    <phoneticPr fontId="3"/>
  </si>
  <si>
    <r>
      <t>楽天カード決済額</t>
    </r>
    <r>
      <rPr>
        <b/>
        <sz val="11"/>
        <color rgb="FFFF0000"/>
        <rFont val="Meiryo UI"/>
        <family val="3"/>
        <charset val="128"/>
      </rPr>
      <t>（消費税・送料ラッピング料含む）</t>
    </r>
    <rPh sb="0" eb="2">
      <t>ラクテン</t>
    </rPh>
    <rPh sb="5" eb="8">
      <t>ケッサイガク</t>
    </rPh>
    <phoneticPr fontId="3"/>
  </si>
  <si>
    <t>月間獲得上限</t>
    <rPh sb="0" eb="2">
      <t>ゲッカン</t>
    </rPh>
    <rPh sb="2" eb="6">
      <t>カクトクジョウゲン</t>
    </rPh>
    <phoneticPr fontId="3"/>
  </si>
  <si>
    <t>会員ランク別</t>
    <rPh sb="0" eb="2">
      <t>カイイン</t>
    </rPh>
    <rPh sb="5" eb="6">
      <t>ベツ</t>
    </rPh>
    <phoneticPr fontId="3"/>
  </si>
  <si>
    <t>ダイヤモンド</t>
  </si>
  <si>
    <t>プラチナ</t>
    <phoneticPr fontId="3"/>
  </si>
  <si>
    <t>ゴールド</t>
    <phoneticPr fontId="3"/>
  </si>
  <si>
    <t>シルバー</t>
    <phoneticPr fontId="3"/>
  </si>
  <si>
    <t>他</t>
    <rPh sb="0" eb="1">
      <t>ホカ</t>
    </rPh>
    <phoneticPr fontId="3"/>
  </si>
  <si>
    <t>会員ランク</t>
    <rPh sb="0" eb="2">
      <t>カイイン</t>
    </rPh>
    <phoneticPr fontId="3"/>
  </si>
  <si>
    <t>R勝利</t>
    <rPh sb="1" eb="3">
      <t>ショウリ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</si>
</sst>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3" x14ac:knownFonts="1">
    <font>
      <sz val="11"/>
      <color theme="1"/>
      <name val="ＭＳ Ｐゴシック"/>
      <family val="2"/>
      <charset val="128"/>
      <scheme val="minor"/>
    </font>
    <font>
      <sz val="11"/>
      <color theme="1"/>
      <name val="ＭＳ Ｐゴシック"/>
      <family val="2"/>
      <charset val="128"/>
      <scheme val="minor"/>
    </font>
    <font>
      <sz val="11"/>
      <color theme="1"/>
      <name val="Meiryo UI"/>
      <family val="3"/>
      <charset val="128"/>
    </font>
    <font>
      <sz val="6"/>
      <name val="ＭＳ Ｐゴシック"/>
      <family val="2"/>
      <charset val="128"/>
      <scheme val="minor"/>
    </font>
    <font>
      <b/>
      <sz val="11"/>
      <color theme="0"/>
      <name val="Meiryo UI"/>
      <family val="3"/>
      <charset val="128"/>
    </font>
    <font>
      <sz val="11"/>
      <name val="Meiryo UI"/>
      <family val="3"/>
      <charset val="128"/>
    </font>
    <font>
      <b/>
      <sz val="11"/>
      <color theme="1"/>
      <name val="Meiryo UI"/>
      <family val="3"/>
      <charset val="128"/>
    </font>
    <font>
      <sz val="20"/>
      <color theme="1"/>
      <name val="Meiryo UI"/>
      <family val="3"/>
      <charset val="128"/>
    </font>
    <font>
      <sz val="14"/>
      <color theme="1"/>
      <name val="Meiryo UI"/>
      <family val="3"/>
      <charset val="128"/>
    </font>
    <font>
      <sz val="18"/>
      <color theme="1"/>
      <name val="Meiryo UI"/>
      <family val="3"/>
      <charset val="128"/>
    </font>
    <font>
      <sz val="12"/>
      <color theme="1"/>
      <name val="Meiryo UI"/>
      <family val="3"/>
      <charset val="128"/>
    </font>
    <font>
      <b/>
      <sz val="11"/>
      <color rgb="FFFF0000"/>
      <name val="Meiryo UI"/>
      <family val="3"/>
      <charset val="128"/>
    </font>
    <font>
      <sz val="11"/>
      <color rgb="FF000000"/>
      <name val="Meiryo UI"/>
      <family val="3"/>
      <charset val="128"/>
    </font>
  </fonts>
  <fills count="1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CFF"/>
        <bgColor indexed="64"/>
      </patternFill>
    </fill>
    <fill>
      <patternFill patternType="solid">
        <fgColor theme="4" tint="0.59999389629810485"/>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FFCCCC"/>
        <bgColor indexed="64"/>
      </patternFill>
    </fill>
    <fill>
      <patternFill patternType="solid">
        <fgColor theme="9" tint="0.79998168889431442"/>
        <bgColor indexed="64"/>
      </patternFill>
    </fill>
    <fill>
      <patternFill patternType="solid">
        <fgColor rgb="FFFF9999"/>
        <bgColor indexed="64"/>
      </patternFill>
    </fill>
    <fill>
      <patternFill patternType="solid">
        <fgColor rgb="FFFF0000"/>
        <bgColor indexed="64"/>
      </patternFill>
    </fill>
    <fill>
      <patternFill patternType="solid">
        <fgColor rgb="FFFF99FF"/>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15">
    <xf numFmtId="0" fontId="0" fillId="0" borderId="0" xfId="0">
      <alignment vertical="center"/>
    </xf>
    <xf numFmtId="0" fontId="2" fillId="0" borderId="0" xfId="0" applyFont="1">
      <alignment vertical="center"/>
    </xf>
    <xf numFmtId="0" fontId="2" fillId="0" borderId="1" xfId="0" applyFont="1" applyBorder="1">
      <alignment vertical="center"/>
    </xf>
    <xf numFmtId="0" fontId="4" fillId="3" borderId="1" xfId="0" applyFont="1" applyFill="1" applyBorder="1">
      <alignmen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4" fillId="3" borderId="1" xfId="0" applyFont="1" applyFill="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4" fillId="3" borderId="4" xfId="0" applyFont="1" applyFill="1" applyBorder="1" applyAlignment="1">
      <alignment horizontal="center" vertical="center"/>
    </xf>
    <xf numFmtId="0" fontId="2" fillId="0" borderId="5" xfId="0" applyFont="1" applyBorder="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176" fontId="2" fillId="0" borderId="1" xfId="0" applyNumberFormat="1" applyFont="1" applyBorder="1">
      <alignment vertical="center"/>
    </xf>
    <xf numFmtId="0" fontId="2" fillId="3" borderId="1" xfId="0" applyFont="1" applyFill="1" applyBorder="1">
      <alignment vertical="center"/>
    </xf>
    <xf numFmtId="0" fontId="4" fillId="3" borderId="1" xfId="0" applyFont="1" applyFill="1" applyBorder="1" applyAlignment="1">
      <alignment horizontal="center" vertical="center" shrinkToFit="1"/>
    </xf>
    <xf numFmtId="0" fontId="2" fillId="0" borderId="0" xfId="0" applyFont="1" applyFill="1">
      <alignment vertical="center"/>
    </xf>
    <xf numFmtId="0" fontId="2" fillId="0" borderId="4" xfId="0" applyFont="1" applyBorder="1" applyAlignment="1">
      <alignment horizontal="center" vertical="center"/>
    </xf>
    <xf numFmtId="0" fontId="5" fillId="2" borderId="9" xfId="0" applyFont="1" applyFill="1" applyBorder="1" applyAlignment="1">
      <alignment horizontal="center" vertical="center"/>
    </xf>
    <xf numFmtId="0" fontId="4" fillId="3" borderId="3" xfId="0" applyFont="1" applyFill="1" applyBorder="1" applyAlignment="1">
      <alignment horizontal="center" vertical="center"/>
    </xf>
    <xf numFmtId="0" fontId="2" fillId="4" borderId="1" xfId="0" applyFont="1" applyFill="1" applyBorder="1">
      <alignment vertical="center"/>
    </xf>
    <xf numFmtId="0" fontId="4" fillId="3" borderId="4" xfId="0" applyFont="1" applyFill="1" applyBorder="1">
      <alignment vertical="center"/>
    </xf>
    <xf numFmtId="0" fontId="2" fillId="4" borderId="5"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176" fontId="2" fillId="0" borderId="3" xfId="0" applyNumberFormat="1" applyFont="1" applyBorder="1">
      <alignment vertical="center"/>
    </xf>
    <xf numFmtId="0" fontId="2" fillId="2" borderId="11" xfId="0" applyFont="1" applyFill="1" applyBorder="1">
      <alignment vertical="center"/>
    </xf>
    <xf numFmtId="0" fontId="2" fillId="2" borderId="14" xfId="0" applyFont="1" applyFill="1" applyBorder="1">
      <alignment vertical="center"/>
    </xf>
    <xf numFmtId="0" fontId="7" fillId="0" borderId="0" xfId="0" applyFont="1">
      <alignment vertical="center"/>
    </xf>
    <xf numFmtId="0" fontId="6"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9" borderId="1" xfId="0" applyFont="1" applyFill="1" applyBorder="1">
      <alignment vertical="center"/>
    </xf>
    <xf numFmtId="0" fontId="2" fillId="9" borderId="1" xfId="0" applyFont="1" applyFill="1" applyBorder="1" applyAlignment="1">
      <alignment horizontal="center" vertical="center"/>
    </xf>
    <xf numFmtId="176" fontId="2" fillId="0" borderId="1" xfId="0" applyNumberFormat="1" applyFont="1" applyFill="1" applyBorder="1">
      <alignment vertical="center"/>
    </xf>
    <xf numFmtId="176" fontId="6" fillId="0" borderId="1" xfId="0" applyNumberFormat="1" applyFont="1" applyFill="1" applyBorder="1">
      <alignment vertical="center"/>
    </xf>
    <xf numFmtId="177" fontId="8" fillId="0" borderId="1" xfId="0" applyNumberFormat="1" applyFont="1" applyFill="1" applyBorder="1" applyAlignment="1">
      <alignment horizontal="right" vertical="center"/>
    </xf>
    <xf numFmtId="177" fontId="8" fillId="0" borderId="5" xfId="0" applyNumberFormat="1" applyFont="1" applyBorder="1" applyAlignment="1">
      <alignment horizontal="right" vertical="center"/>
    </xf>
    <xf numFmtId="0" fontId="9" fillId="0" borderId="0" xfId="0" applyFont="1">
      <alignment vertical="center"/>
    </xf>
    <xf numFmtId="0" fontId="9" fillId="6" borderId="1" xfId="0" applyFont="1" applyFill="1" applyBorder="1">
      <alignment vertical="center"/>
    </xf>
    <xf numFmtId="176" fontId="9" fillId="0" borderId="1" xfId="0" applyNumberFormat="1" applyFont="1" applyBorder="1">
      <alignment vertical="center"/>
    </xf>
    <xf numFmtId="0" fontId="9" fillId="4" borderId="1" xfId="0" applyFont="1" applyFill="1" applyBorder="1">
      <alignment vertical="center"/>
    </xf>
    <xf numFmtId="0" fontId="9" fillId="8" borderId="1" xfId="0" applyFont="1" applyFill="1" applyBorder="1">
      <alignment vertical="center"/>
    </xf>
    <xf numFmtId="0" fontId="9" fillId="7" borderId="1" xfId="0" applyFont="1" applyFill="1" applyBorder="1">
      <alignment vertical="center"/>
    </xf>
    <xf numFmtId="177" fontId="9" fillId="0" borderId="1" xfId="0" applyNumberFormat="1" applyFont="1" applyBorder="1">
      <alignment vertical="center"/>
    </xf>
    <xf numFmtId="0" fontId="9" fillId="2" borderId="1" xfId="0" applyFont="1" applyFill="1" applyBorder="1">
      <alignment vertical="center"/>
    </xf>
    <xf numFmtId="176" fontId="6" fillId="4" borderId="1" xfId="0" applyNumberFormat="1" applyFont="1" applyFill="1" applyBorder="1">
      <alignment vertical="center"/>
    </xf>
    <xf numFmtId="177" fontId="8" fillId="0" borderId="5" xfId="0" applyNumberFormat="1" applyFont="1" applyFill="1" applyBorder="1" applyAlignment="1">
      <alignment horizontal="right" vertical="center"/>
    </xf>
    <xf numFmtId="176" fontId="10" fillId="0" borderId="1" xfId="0" applyNumberFormat="1" applyFont="1" applyBorder="1">
      <alignment vertical="center"/>
    </xf>
    <xf numFmtId="0" fontId="2" fillId="0" borderId="1" xfId="0" applyFont="1" applyBorder="1" applyAlignment="1">
      <alignment vertical="center" shrinkToFit="1"/>
    </xf>
    <xf numFmtId="0" fontId="2" fillId="10" borderId="1" xfId="0" applyFont="1" applyFill="1" applyBorder="1" applyAlignment="1">
      <alignment vertical="center" shrinkToFit="1"/>
    </xf>
    <xf numFmtId="0" fontId="2" fillId="11" borderId="1" xfId="0" applyFont="1" applyFill="1" applyBorder="1" applyAlignment="1">
      <alignment vertical="center" shrinkToFit="1"/>
    </xf>
    <xf numFmtId="0" fontId="2" fillId="5" borderId="1" xfId="0" applyFont="1" applyFill="1" applyBorder="1">
      <alignment vertical="center"/>
    </xf>
    <xf numFmtId="0" fontId="0" fillId="2" borderId="1" xfId="0" applyFill="1" applyBorder="1">
      <alignment vertical="center"/>
    </xf>
    <xf numFmtId="177" fontId="2" fillId="2" borderId="1" xfId="0" applyNumberFormat="1" applyFont="1" applyFill="1" applyBorder="1">
      <alignment vertical="center"/>
    </xf>
    <xf numFmtId="177" fontId="2" fillId="0" borderId="1" xfId="0" applyNumberFormat="1" applyFont="1" applyBorder="1">
      <alignment vertical="center"/>
    </xf>
    <xf numFmtId="177" fontId="2" fillId="5" borderId="1" xfId="0" applyNumberFormat="1" applyFont="1" applyFill="1" applyBorder="1">
      <alignment vertical="center"/>
    </xf>
    <xf numFmtId="9" fontId="0" fillId="0" borderId="1" xfId="0" applyNumberFormat="1" applyBorder="1">
      <alignment vertical="center"/>
    </xf>
    <xf numFmtId="0" fontId="2" fillId="0" borderId="1" xfId="0" applyFont="1" applyBorder="1" applyAlignment="1">
      <alignment vertical="center"/>
    </xf>
    <xf numFmtId="0" fontId="4" fillId="6" borderId="1" xfId="0" applyFont="1" applyFill="1" applyBorder="1" applyAlignment="1">
      <alignment horizontal="center" vertical="center" shrinkToFit="1"/>
    </xf>
    <xf numFmtId="0" fontId="4" fillId="8" borderId="1" xfId="0" applyFont="1" applyFill="1" applyBorder="1" applyAlignment="1">
      <alignment horizontal="center" vertical="center" shrinkToFit="1"/>
    </xf>
    <xf numFmtId="0" fontId="4" fillId="12" borderId="1" xfId="0" applyFont="1" applyFill="1" applyBorder="1" applyAlignment="1">
      <alignment horizontal="center" vertical="center" shrinkToFit="1"/>
    </xf>
    <xf numFmtId="176" fontId="6" fillId="0" borderId="1" xfId="0" applyNumberFormat="1" applyFont="1" applyBorder="1">
      <alignment vertical="center"/>
    </xf>
    <xf numFmtId="0" fontId="2" fillId="8" borderId="1" xfId="0" applyFont="1" applyFill="1" applyBorder="1" applyAlignment="1">
      <alignment horizontal="center" vertical="center"/>
    </xf>
    <xf numFmtId="0" fontId="2" fillId="12"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7" borderId="0" xfId="0" applyFont="1" applyFill="1">
      <alignment vertical="center"/>
    </xf>
    <xf numFmtId="0" fontId="2" fillId="7" borderId="0" xfId="0" applyFont="1" applyFill="1" applyAlignment="1">
      <alignment horizontal="center" vertical="center"/>
    </xf>
    <xf numFmtId="0" fontId="2" fillId="13" borderId="0" xfId="0" applyFont="1" applyFill="1">
      <alignment vertical="center"/>
    </xf>
    <xf numFmtId="0" fontId="2" fillId="13" borderId="0" xfId="0" applyFont="1" applyFill="1" applyAlignment="1">
      <alignment horizontal="center" vertical="center"/>
    </xf>
    <xf numFmtId="177" fontId="2" fillId="4" borderId="1" xfId="0" applyNumberFormat="1" applyFont="1" applyFill="1" applyBorder="1">
      <alignment vertical="center"/>
    </xf>
    <xf numFmtId="177" fontId="6" fillId="4" borderId="1" xfId="0" applyNumberFormat="1" applyFont="1" applyFill="1" applyBorder="1">
      <alignment vertical="center"/>
    </xf>
    <xf numFmtId="0" fontId="2" fillId="3" borderId="1" xfId="0" applyFont="1" applyFill="1" applyBorder="1" applyAlignment="1">
      <alignment horizontal="center" vertical="center" shrinkToFit="1"/>
    </xf>
    <xf numFmtId="176" fontId="2" fillId="0" borderId="5" xfId="0" applyNumberFormat="1" applyFont="1" applyBorder="1">
      <alignmen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10" xfId="0" applyFont="1" applyFill="1" applyBorder="1" applyAlignment="1">
      <alignment horizontal="center" vertical="center"/>
    </xf>
    <xf numFmtId="177" fontId="2" fillId="0" borderId="3" xfId="0" applyNumberFormat="1" applyFont="1" applyBorder="1">
      <alignment vertical="center"/>
    </xf>
    <xf numFmtId="0" fontId="4" fillId="3" borderId="4" xfId="0" applyFont="1" applyFill="1" applyBorder="1" applyAlignment="1">
      <alignment horizontal="center" vertical="center" shrinkToFit="1"/>
    </xf>
    <xf numFmtId="0" fontId="2" fillId="5" borderId="5" xfId="0" applyFont="1" applyFill="1" applyBorder="1">
      <alignment vertical="center"/>
    </xf>
    <xf numFmtId="177" fontId="2" fillId="5" borderId="5" xfId="0" applyNumberFormat="1" applyFont="1" applyFill="1" applyBorder="1">
      <alignment vertical="center"/>
    </xf>
    <xf numFmtId="177" fontId="2" fillId="2" borderId="12" xfId="0" applyNumberFormat="1" applyFont="1" applyFill="1" applyBorder="1">
      <alignment vertical="center"/>
    </xf>
    <xf numFmtId="9" fontId="2" fillId="2" borderId="13" xfId="0" applyNumberFormat="1" applyFont="1" applyFill="1" applyBorder="1">
      <alignment vertical="center"/>
    </xf>
    <xf numFmtId="9" fontId="2" fillId="2" borderId="15" xfId="0" applyNumberFormat="1" applyFont="1" applyFill="1" applyBorder="1">
      <alignment vertical="center"/>
    </xf>
    <xf numFmtId="0" fontId="2" fillId="2" borderId="17" xfId="0" applyFont="1" applyFill="1" applyBorder="1">
      <alignment vertical="center"/>
    </xf>
    <xf numFmtId="177" fontId="2" fillId="2" borderId="18" xfId="0" applyNumberFormat="1" applyFont="1" applyFill="1" applyBorder="1">
      <alignment vertical="center"/>
    </xf>
    <xf numFmtId="9" fontId="2" fillId="2" borderId="19" xfId="0" applyNumberFormat="1" applyFont="1" applyFill="1" applyBorder="1">
      <alignment vertical="center"/>
    </xf>
    <xf numFmtId="177" fontId="2" fillId="0" borderId="16" xfId="0" applyNumberFormat="1" applyFont="1" applyBorder="1">
      <alignment vertical="center"/>
    </xf>
    <xf numFmtId="177" fontId="2" fillId="0" borderId="5" xfId="0" applyNumberFormat="1" applyFont="1" applyBorder="1">
      <alignment vertical="center"/>
    </xf>
    <xf numFmtId="177" fontId="2" fillId="2" borderId="11" xfId="0" applyNumberFormat="1" applyFont="1" applyFill="1" applyBorder="1">
      <alignment vertical="center"/>
    </xf>
    <xf numFmtId="177" fontId="2" fillId="2" borderId="13" xfId="0" applyNumberFormat="1" applyFont="1" applyFill="1" applyBorder="1">
      <alignment vertical="center"/>
    </xf>
    <xf numFmtId="177" fontId="2" fillId="2" borderId="14" xfId="0" applyNumberFormat="1" applyFont="1" applyFill="1" applyBorder="1">
      <alignment vertical="center"/>
    </xf>
    <xf numFmtId="177" fontId="2" fillId="2" borderId="15" xfId="0" applyNumberFormat="1" applyFont="1" applyFill="1" applyBorder="1">
      <alignment vertical="center"/>
    </xf>
    <xf numFmtId="177" fontId="2" fillId="2" borderId="17" xfId="0" applyNumberFormat="1" applyFont="1" applyFill="1" applyBorder="1">
      <alignment vertical="center"/>
    </xf>
    <xf numFmtId="177" fontId="2" fillId="2" borderId="19" xfId="0" applyNumberFormat="1" applyFont="1" applyFill="1" applyBorder="1">
      <alignment vertical="center"/>
    </xf>
    <xf numFmtId="0" fontId="2" fillId="0" borderId="1" xfId="0" applyFont="1" applyFill="1" applyBorder="1" applyAlignment="1">
      <alignment horizontal="center" vertical="center" shrinkToFit="1"/>
    </xf>
    <xf numFmtId="177" fontId="6" fillId="5" borderId="1" xfId="0" applyNumberFormat="1" applyFont="1" applyFill="1" applyBorder="1">
      <alignment vertical="center"/>
    </xf>
    <xf numFmtId="0" fontId="2" fillId="2" borderId="10" xfId="0" applyFont="1" applyFill="1" applyBorder="1" applyAlignment="1">
      <alignment horizontal="center" vertical="center" shrinkToFit="1"/>
    </xf>
    <xf numFmtId="0" fontId="9" fillId="14" borderId="1" xfId="0" applyFont="1" applyFill="1" applyBorder="1">
      <alignment vertical="center"/>
    </xf>
    <xf numFmtId="0" fontId="2" fillId="6" borderId="0" xfId="0" applyFont="1" applyFill="1" applyAlignment="1">
      <alignment vertical="center"/>
    </xf>
    <xf numFmtId="0" fontId="4" fillId="8" borderId="1" xfId="0" applyFont="1" applyFill="1" applyBorder="1" applyAlignment="1">
      <alignment horizontal="center" vertical="center"/>
    </xf>
    <xf numFmtId="0" fontId="2" fillId="0" borderId="16" xfId="0" applyFont="1" applyBorder="1">
      <alignment vertical="center"/>
    </xf>
    <xf numFmtId="0" fontId="4" fillId="12" borderId="1" xfId="0" applyFont="1" applyFill="1" applyBorder="1" applyAlignment="1">
      <alignment horizontal="center" vertical="center"/>
    </xf>
    <xf numFmtId="0" fontId="6" fillId="0" borderId="2" xfId="0" applyFont="1" applyBorder="1">
      <alignment vertical="center"/>
    </xf>
    <xf numFmtId="0" fontId="4" fillId="6" borderId="1" xfId="0" applyFont="1" applyFill="1" applyBorder="1" applyAlignment="1">
      <alignment horizontal="center" vertical="center"/>
    </xf>
    <xf numFmtId="0" fontId="2" fillId="0" borderId="0" xfId="0" applyFont="1" applyFill="1" applyBorder="1">
      <alignment vertical="center"/>
    </xf>
    <xf numFmtId="0" fontId="2" fillId="0" borderId="0" xfId="0" applyFont="1" applyAlignment="1">
      <alignment vertical="center"/>
    </xf>
    <xf numFmtId="176" fontId="2" fillId="0" borderId="0" xfId="0" applyNumberFormat="1" applyFont="1">
      <alignment vertical="center"/>
    </xf>
    <xf numFmtId="176" fontId="4" fillId="3" borderId="1" xfId="0" applyNumberFormat="1" applyFont="1" applyFill="1" applyBorder="1" applyAlignment="1">
      <alignment horizontal="center" vertical="center"/>
    </xf>
    <xf numFmtId="176" fontId="2" fillId="0" borderId="1" xfId="0" applyNumberFormat="1" applyFont="1" applyBorder="1" applyAlignment="1">
      <alignment horizontal="right" vertical="center"/>
    </xf>
    <xf numFmtId="176" fontId="2" fillId="0" borderId="0" xfId="0" applyNumberFormat="1" applyFont="1" applyAlignment="1">
      <alignment horizontal="right" vertical="center"/>
    </xf>
    <xf numFmtId="0" fontId="12" fillId="0" borderId="1" xfId="0" applyFont="1" applyBorder="1">
      <alignment vertical="center"/>
    </xf>
    <xf numFmtId="0" fontId="2" fillId="8" borderId="0" xfId="0" applyFont="1" applyFill="1">
      <alignment vertical="center"/>
    </xf>
    <xf numFmtId="0" fontId="9" fillId="6" borderId="0" xfId="0" applyFont="1" applyFill="1" applyAlignment="1">
      <alignment horizontal="center" vertical="center"/>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xf>
  </cellXfs>
  <cellStyles count="1">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99FF"/>
      <color rgb="FFFF00FF"/>
      <color rgb="FFFFFF99"/>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https://event.rakuten.co.jp/campaign/point-up/everyday/point/?l-id=top_normal_leftcolumn_20220401_SPU" TargetMode="External"/><Relationship Id="rId1" Type="http://schemas.openxmlformats.org/officeDocument/2006/relationships/hyperlink" Target="https://suzu-camp.com/" TargetMode="External"/></Relationships>
</file>

<file path=xl/drawings/drawing1.xml><?xml version="1.0" encoding="utf-8"?>
<xdr:wsDr xmlns:xdr="http://schemas.openxmlformats.org/drawingml/2006/spreadsheetDrawing" xmlns:a="http://schemas.openxmlformats.org/drawingml/2006/main">
  <xdr:twoCellAnchor>
    <xdr:from>
      <xdr:col>0</xdr:col>
      <xdr:colOff>304801</xdr:colOff>
      <xdr:row>0</xdr:row>
      <xdr:rowOff>76200</xdr:rowOff>
    </xdr:from>
    <xdr:to>
      <xdr:col>6</xdr:col>
      <xdr:colOff>2933701</xdr:colOff>
      <xdr:row>5</xdr:row>
      <xdr:rowOff>112567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04801" y="76200"/>
          <a:ext cx="7143750" cy="119841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latin typeface="Meiryo UI" panose="020B0604030504040204" pitchFamily="50" charset="-128"/>
              <a:ea typeface="Meiryo UI" panose="020B0604030504040204" pitchFamily="50" charset="-128"/>
            </a:rPr>
            <a:t>楽天スーパーセール、お買い物マラソン対応！</a:t>
          </a:r>
          <a:endParaRPr kumimoji="1" lang="en-US" altLang="ja-JP" sz="1200">
            <a:latin typeface="Meiryo UI" panose="020B0604030504040204" pitchFamily="50" charset="-128"/>
            <a:ea typeface="Meiryo UI" panose="020B0604030504040204" pitchFamily="50" charset="-128"/>
          </a:endParaRPr>
        </a:p>
        <a:p>
          <a:pPr algn="ctr"/>
          <a:r>
            <a:rPr kumimoji="1" lang="ja-JP" altLang="en-US" sz="1600" b="1">
              <a:latin typeface="Meiryo UI" panose="020B0604030504040204" pitchFamily="50" charset="-128"/>
              <a:ea typeface="Meiryo UI" panose="020B0604030504040204" pitchFamily="50" charset="-128"/>
            </a:rPr>
            <a:t>楽天ポイント計算用エクセル　</a:t>
          </a:r>
          <a:r>
            <a:rPr kumimoji="1" lang="en-US" altLang="ja-JP" sz="1600" b="1">
              <a:latin typeface="Meiryo UI" panose="020B0604030504040204" pitchFamily="50" charset="-128"/>
              <a:ea typeface="Meiryo UI" panose="020B0604030504040204" pitchFamily="50" charset="-128"/>
            </a:rPr>
            <a:t>Ver3.3</a:t>
          </a:r>
          <a:br>
            <a:rPr kumimoji="1" lang="en-US" altLang="ja-JP" sz="1600" b="1">
              <a:latin typeface="Meiryo UI" panose="020B0604030504040204" pitchFamily="50" charset="-128"/>
              <a:ea typeface="Meiryo UI" panose="020B0604030504040204" pitchFamily="50" charset="-128"/>
            </a:rPr>
          </a:br>
          <a:r>
            <a:rPr kumimoji="1" lang="ja-JP" altLang="en-US" sz="1200" b="0">
              <a:latin typeface="Meiryo UI" panose="020B0604030504040204" pitchFamily="50" charset="-128"/>
              <a:ea typeface="Meiryo UI" panose="020B0604030504040204" pitchFamily="50" charset="-128"/>
            </a:rPr>
            <a:t>税抜き価格対応版</a:t>
          </a:r>
          <a:endParaRPr kumimoji="1" lang="en-US" altLang="ja-JP" sz="1200" b="0">
            <a:latin typeface="Meiryo UI" panose="020B0604030504040204" pitchFamily="50" charset="-128"/>
            <a:ea typeface="Meiryo UI" panose="020B0604030504040204" pitchFamily="50" charset="-128"/>
          </a:endParaRPr>
        </a:p>
      </xdr:txBody>
    </xdr:sp>
    <xdr:clientData/>
  </xdr:twoCellAnchor>
  <xdr:twoCellAnchor>
    <xdr:from>
      <xdr:col>6</xdr:col>
      <xdr:colOff>1019175</xdr:colOff>
      <xdr:row>2</xdr:row>
      <xdr:rowOff>190500</xdr:rowOff>
    </xdr:from>
    <xdr:to>
      <xdr:col>6</xdr:col>
      <xdr:colOff>2883476</xdr:colOff>
      <xdr:row>5</xdr:row>
      <xdr:rowOff>164522</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5057775" y="590550"/>
          <a:ext cx="1864301" cy="7360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900">
              <a:latin typeface="Meiryo UI" panose="020B0604030504040204" pitchFamily="50" charset="-128"/>
              <a:ea typeface="Meiryo UI" panose="020B0604030504040204" pitchFamily="50" charset="-128"/>
            </a:rPr>
            <a:t>作成者：</a:t>
          </a:r>
          <a:r>
            <a:rPr kumimoji="1" lang="ja-JP" altLang="en-US" sz="900" u="sng">
              <a:latin typeface="Meiryo UI" panose="020B0604030504040204" pitchFamily="50" charset="-128"/>
              <a:ea typeface="Meiryo UI" panose="020B0604030504040204" pitchFamily="50" charset="-128"/>
            </a:rPr>
            <a:t>すずパパ</a:t>
          </a:r>
          <a:endParaRPr kumimoji="1" lang="en-US" altLang="ja-JP" sz="900" u="none">
            <a:latin typeface="Meiryo UI" panose="020B0604030504040204" pitchFamily="50" charset="-128"/>
            <a:ea typeface="Meiryo UI" panose="020B0604030504040204" pitchFamily="50" charset="-128"/>
          </a:endParaRPr>
        </a:p>
        <a:p>
          <a:pPr algn="r"/>
          <a:r>
            <a:rPr kumimoji="1" lang="ja-JP" altLang="en-US" sz="900">
              <a:latin typeface="Meiryo UI" panose="020B0604030504040204" pitchFamily="50" charset="-128"/>
              <a:ea typeface="Meiryo UI" panose="020B0604030504040204" pitchFamily="50" charset="-128"/>
            </a:rPr>
            <a:t>作成日：</a:t>
          </a:r>
          <a:r>
            <a:rPr kumimoji="1" lang="en-US" altLang="ja-JP" sz="900">
              <a:latin typeface="Meiryo UI" panose="020B0604030504040204" pitchFamily="50" charset="-128"/>
              <a:ea typeface="Meiryo UI" panose="020B0604030504040204" pitchFamily="50" charset="-128"/>
            </a:rPr>
            <a:t>2022</a:t>
          </a:r>
          <a:r>
            <a:rPr kumimoji="1" lang="ja-JP" altLang="en-US" sz="900">
              <a:latin typeface="Meiryo UI" panose="020B0604030504040204" pitchFamily="50" charset="-128"/>
              <a:ea typeface="Meiryo UI" panose="020B0604030504040204" pitchFamily="50" charset="-128"/>
            </a:rPr>
            <a:t>年</a:t>
          </a:r>
          <a:r>
            <a:rPr kumimoji="1" lang="en-US" altLang="ja-JP" sz="900">
              <a:latin typeface="Meiryo UI" panose="020B0604030504040204" pitchFamily="50" charset="-128"/>
              <a:ea typeface="Meiryo UI" panose="020B0604030504040204" pitchFamily="50" charset="-128"/>
            </a:rPr>
            <a:t>4</a:t>
          </a:r>
          <a:r>
            <a:rPr kumimoji="1" lang="ja-JP" altLang="en-US" sz="900">
              <a:latin typeface="Meiryo UI" panose="020B0604030504040204" pitchFamily="50" charset="-128"/>
              <a:ea typeface="Meiryo UI" panose="020B0604030504040204" pitchFamily="50" charset="-128"/>
            </a:rPr>
            <a:t>月</a:t>
          </a:r>
          <a:r>
            <a:rPr kumimoji="1" lang="en-US" altLang="ja-JP" sz="900">
              <a:latin typeface="Meiryo UI" panose="020B0604030504040204" pitchFamily="50" charset="-128"/>
              <a:ea typeface="Meiryo UI" panose="020B0604030504040204" pitchFamily="50" charset="-128"/>
            </a:rPr>
            <a:t>8</a:t>
          </a:r>
          <a:r>
            <a:rPr kumimoji="1" lang="ja-JP" altLang="en-US" sz="900">
              <a:latin typeface="Meiryo UI" panose="020B0604030504040204" pitchFamily="50" charset="-128"/>
              <a:ea typeface="Meiryo UI" panose="020B0604030504040204" pitchFamily="50" charset="-128"/>
            </a:rPr>
            <a:t>日</a:t>
          </a:r>
          <a:endParaRPr kumimoji="1" lang="en-US" altLang="ja-JP" sz="900">
            <a:latin typeface="Meiryo UI" panose="020B0604030504040204" pitchFamily="50" charset="-128"/>
            <a:ea typeface="Meiryo UI" panose="020B0604030504040204" pitchFamily="50" charset="-128"/>
          </a:endParaRPr>
        </a:p>
        <a:p>
          <a:pPr algn="r"/>
          <a:r>
            <a:rPr kumimoji="1" lang="ja-JP" altLang="en-US" sz="900">
              <a:latin typeface="Meiryo UI" panose="020B0604030504040204" pitchFamily="50" charset="-128"/>
              <a:ea typeface="Meiryo UI" panose="020B0604030504040204" pitchFamily="50" charset="-128"/>
            </a:rPr>
            <a:t>最終更新日：</a:t>
          </a:r>
          <a:r>
            <a:rPr kumimoji="1" lang="en-US" altLang="ja-JP" sz="900">
              <a:latin typeface="Meiryo UI" panose="020B0604030504040204" pitchFamily="50" charset="-128"/>
              <a:ea typeface="Meiryo UI" panose="020B0604030504040204" pitchFamily="50" charset="-128"/>
            </a:rPr>
            <a:t>2022</a:t>
          </a:r>
          <a:r>
            <a:rPr kumimoji="1" lang="ja-JP" altLang="en-US" sz="900">
              <a:latin typeface="Meiryo UI" panose="020B0604030504040204" pitchFamily="50" charset="-128"/>
              <a:ea typeface="Meiryo UI" panose="020B0604030504040204" pitchFamily="50" charset="-128"/>
            </a:rPr>
            <a:t>年</a:t>
          </a:r>
          <a:r>
            <a:rPr kumimoji="1" lang="en-US" altLang="ja-JP" sz="900">
              <a:latin typeface="Meiryo UI" panose="020B0604030504040204" pitchFamily="50" charset="-128"/>
              <a:ea typeface="Meiryo UI" panose="020B0604030504040204" pitchFamily="50" charset="-128"/>
            </a:rPr>
            <a:t>4</a:t>
          </a:r>
          <a:r>
            <a:rPr kumimoji="1" lang="ja-JP" altLang="en-US" sz="900">
              <a:latin typeface="Meiryo UI" panose="020B0604030504040204" pitchFamily="50" charset="-128"/>
              <a:ea typeface="Meiryo UI" panose="020B0604030504040204" pitchFamily="50" charset="-128"/>
            </a:rPr>
            <a:t>月</a:t>
          </a:r>
          <a:r>
            <a:rPr kumimoji="1" lang="en-US" altLang="ja-JP" sz="900">
              <a:latin typeface="Meiryo UI" panose="020B0604030504040204" pitchFamily="50" charset="-128"/>
              <a:ea typeface="Meiryo UI" panose="020B0604030504040204" pitchFamily="50" charset="-128"/>
            </a:rPr>
            <a:t>14</a:t>
          </a:r>
          <a:r>
            <a:rPr kumimoji="1" lang="ja-JP" altLang="en-US" sz="900">
              <a:latin typeface="Meiryo UI" panose="020B0604030504040204" pitchFamily="50" charset="-128"/>
              <a:ea typeface="Meiryo UI" panose="020B0604030504040204" pitchFamily="50" charset="-128"/>
            </a:rPr>
            <a:t>日</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xdr:from>
      <xdr:col>0</xdr:col>
      <xdr:colOff>514349</xdr:colOff>
      <xdr:row>31</xdr:row>
      <xdr:rowOff>95251</xdr:rowOff>
    </xdr:from>
    <xdr:to>
      <xdr:col>6</xdr:col>
      <xdr:colOff>247650</xdr:colOff>
      <xdr:row>36</xdr:row>
      <xdr:rowOff>190500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514349" y="6553201"/>
          <a:ext cx="4248151" cy="1104899"/>
        </a:xfrm>
        <a:prstGeom prst="roundRect">
          <a:avLst/>
        </a:prstGeom>
        <a:solidFill>
          <a:srgbClr val="FFC000"/>
        </a:solidFill>
        <a:ln w="12700" cap="flat" cmpd="sng" algn="ctr">
          <a:solidFill>
            <a:srgbClr val="FFC000">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①対象</a:t>
          </a:r>
          <a:r>
            <a:rPr kumimoji="1" lang="en-US" altLang="ja-JP" sz="1200" b="1" i="0" u="none" strike="noStrike" kern="0" cap="none" spc="0" normalizeH="0" baseline="0" noProof="0">
              <a:ln>
                <a:noFill/>
              </a:ln>
              <a:solidFill>
                <a:schemeClr val="tx1"/>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SPU</a:t>
          </a:r>
          <a:r>
            <a:rPr kumimoji="1" lang="ja-JP" altLang="en-US" sz="1200" b="1" i="0" u="none" strike="noStrike" kern="0" cap="none" spc="0" normalizeH="0" baseline="0" noProof="0">
              <a:ln>
                <a:noFill/>
              </a:ln>
              <a:solidFill>
                <a:schemeClr val="tx1"/>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を選択</a:t>
          </a:r>
          <a:endParaRPr kumimoji="1" lang="en-US" altLang="ja-JP" sz="1200" b="1" i="0" u="none" strike="noStrike" kern="0" cap="none" spc="0" normalizeH="0" baseline="0" noProof="0">
            <a:ln>
              <a:noFill/>
            </a:ln>
            <a:solidFill>
              <a:schemeClr val="tx1"/>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rPr>
            <a:t>・黄色マスをセレクトするとプルダウンメニューが表示されます</a:t>
          </a:r>
          <a:endParaRPr kumimoji="1" lang="en-US" altLang="ja-JP"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rPr>
            <a:t>・</a:t>
          </a:r>
          <a:r>
            <a:rPr kumimoji="1" lang="ja-JP" altLang="ja-JP" sz="1100" b="0" i="0" baseline="0">
              <a:effectLst/>
              <a:latin typeface="Meiryo UI" panose="020B0604030504040204" pitchFamily="50" charset="-128"/>
              <a:ea typeface="Meiryo UI" panose="020B0604030504040204" pitchFamily="50" charset="-128"/>
              <a:cs typeface="+mn-cs"/>
            </a:rPr>
            <a:t>〇と✖を選択します</a:t>
          </a:r>
          <a:endParaRPr kumimoji="1" lang="en-US" altLang="ja-JP" sz="1100" b="0" i="0" u="none" strike="noStrike" kern="0" cap="none" spc="0" normalizeH="0" baseline="0" noProof="0">
            <a:ln>
              <a:noFill/>
            </a:ln>
            <a:solidFill>
              <a:schemeClr val="tx1"/>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chemeClr val="tx1"/>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5</xdr:col>
      <xdr:colOff>133350</xdr:colOff>
      <xdr:row>33</xdr:row>
      <xdr:rowOff>161924</xdr:rowOff>
    </xdr:from>
    <xdr:to>
      <xdr:col>6</xdr:col>
      <xdr:colOff>3171825</xdr:colOff>
      <xdr:row>37</xdr:row>
      <xdr:rowOff>142875</xdr:rowOff>
    </xdr:to>
    <xdr:sp macro="" textlink="">
      <xdr:nvSpPr>
        <xdr:cNvPr id="7" name="正方形/長方形 6">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4229100" y="6991349"/>
          <a:ext cx="3457575" cy="781051"/>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☞各</a:t>
          </a:r>
          <a:r>
            <a:rPr kumimoji="1" lang="en-US" altLang="ja-JP" sz="1400"/>
            <a:t>SPU</a:t>
          </a:r>
          <a:r>
            <a:rPr kumimoji="1" lang="ja-JP" altLang="en-US" sz="1400"/>
            <a:t>の達成条件はここでチェック！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314326</xdr:rowOff>
    </xdr:from>
    <xdr:to>
      <xdr:col>6</xdr:col>
      <xdr:colOff>592281</xdr:colOff>
      <xdr:row>5</xdr:row>
      <xdr:rowOff>38102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714375" y="314326"/>
          <a:ext cx="4411806" cy="1590676"/>
        </a:xfrm>
        <a:prstGeom prst="roundRect">
          <a:avLst/>
        </a:prstGeom>
        <a:solidFill>
          <a:srgbClr val="FFC000"/>
        </a:solidFill>
        <a:ln w="12700" cap="flat" cmpd="sng" algn="ctr">
          <a:solidFill>
            <a:srgbClr val="FFC000">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rPr>
            <a:t>②購入品と金額を入力</a:t>
          </a:r>
          <a:endParaRPr kumimoji="1" lang="en-US" altLang="ja-JP" sz="12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rPr>
            <a:t>・お買い物マラソンの対象購入金額は</a:t>
          </a:r>
          <a:r>
            <a:rPr kumimoji="1" lang="en-US" altLang="ja-JP" sz="12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rPr>
            <a:t>1000</a:t>
          </a:r>
          <a:r>
            <a:rPr kumimoji="1" lang="ja-JP" altLang="en-US" sz="12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rPr>
            <a:t>円（税込）以上</a:t>
          </a:r>
          <a:endParaRPr kumimoji="1" lang="en-US" altLang="ja-JP" sz="12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rPr>
            <a:t>・税込価格を入力</a:t>
          </a:r>
          <a:endParaRPr kumimoji="1" lang="en-US" altLang="ja-JP"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rPr>
            <a:t>・税率、利用ポイント、値引き、送料・ラッピング料を入力</a:t>
          </a:r>
          <a:endParaRPr kumimoji="1" lang="en-US" altLang="ja-JP"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eiryo UI" panose="020B0604030504040204" pitchFamily="50" charset="-128"/>
              <a:ea typeface="Meiryo UI" panose="020B0604030504040204" pitchFamily="50" charset="-128"/>
              <a:cs typeface="+mn-cs"/>
            </a:rPr>
            <a:t>・</a:t>
          </a:r>
          <a:r>
            <a:rPr kumimoji="1" lang="en-US" altLang="ja-JP" sz="1100" b="0" i="0" baseline="0">
              <a:effectLst/>
              <a:latin typeface="Meiryo UI" panose="020B0604030504040204" pitchFamily="50" charset="-128"/>
              <a:ea typeface="Meiryo UI" panose="020B0604030504040204" pitchFamily="50" charset="-128"/>
              <a:cs typeface="+mn-cs"/>
            </a:rPr>
            <a:t>A,B,C3</a:t>
          </a:r>
          <a:r>
            <a:rPr kumimoji="1" lang="ja-JP" altLang="en-US" sz="1100" b="0" i="0" baseline="0">
              <a:effectLst/>
              <a:latin typeface="Meiryo UI" panose="020B0604030504040204" pitchFamily="50" charset="-128"/>
              <a:ea typeface="Meiryo UI" panose="020B0604030504040204" pitchFamily="50" charset="-128"/>
              <a:cs typeface="+mn-cs"/>
            </a:rPr>
            <a:t>種類のポイント対象金額が自動で計算されます</a:t>
          </a:r>
          <a:endParaRPr kumimoji="1" lang="ja-JP" altLang="en-US" sz="11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メイリオ" panose="020B0604030504040204" pitchFamily="50" charset="-128"/>
          </a:endParaRPr>
        </a:p>
      </xdr:txBody>
    </xdr:sp>
    <xdr:clientData/>
  </xdr:twoCellAnchor>
  <xdr:twoCellAnchor>
    <xdr:from>
      <xdr:col>16</xdr:col>
      <xdr:colOff>200025</xdr:colOff>
      <xdr:row>0</xdr:row>
      <xdr:rowOff>828675</xdr:rowOff>
    </xdr:from>
    <xdr:to>
      <xdr:col>24</xdr:col>
      <xdr:colOff>69479</xdr:colOff>
      <xdr:row>5</xdr:row>
      <xdr:rowOff>1121</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0420350" y="828675"/>
          <a:ext cx="5374904" cy="103934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en-US" sz="1200" b="1" i="0" baseline="0">
              <a:solidFill>
                <a:schemeClr val="lt1"/>
              </a:solidFill>
              <a:effectLst/>
              <a:latin typeface="Meiryo UI" panose="020B0604030504040204" pitchFamily="50" charset="-128"/>
              <a:ea typeface="Meiryo UI" panose="020B0604030504040204" pitchFamily="50" charset="-128"/>
              <a:cs typeface="+mn-cs"/>
            </a:rPr>
            <a:t>③</a:t>
          </a:r>
          <a:r>
            <a:rPr kumimoji="1" lang="en-US" altLang="ja-JP" sz="1200" b="1" i="0" baseline="0">
              <a:solidFill>
                <a:schemeClr val="lt1"/>
              </a:solidFill>
              <a:effectLst/>
              <a:latin typeface="Meiryo UI" panose="020B0604030504040204" pitchFamily="50" charset="-128"/>
              <a:ea typeface="Meiryo UI" panose="020B0604030504040204" pitchFamily="50" charset="-128"/>
              <a:cs typeface="+mn-cs"/>
            </a:rPr>
            <a:t>SPU</a:t>
          </a:r>
          <a:r>
            <a:rPr kumimoji="1" lang="ja-JP" altLang="en-US" sz="1200" b="1" i="0" baseline="0">
              <a:solidFill>
                <a:schemeClr val="lt1"/>
              </a:solidFill>
              <a:effectLst/>
              <a:latin typeface="Meiryo UI" panose="020B0604030504040204" pitchFamily="50" charset="-128"/>
              <a:ea typeface="Meiryo UI" panose="020B0604030504040204" pitchFamily="50" charset="-128"/>
              <a:cs typeface="+mn-cs"/>
            </a:rPr>
            <a:t>ポイント</a:t>
          </a:r>
          <a:r>
            <a:rPr kumimoji="1" lang="ja-JP" altLang="ja-JP" sz="1200" b="1" i="0" baseline="0">
              <a:solidFill>
                <a:schemeClr val="lt1"/>
              </a:solidFill>
              <a:effectLst/>
              <a:latin typeface="Meiryo UI" panose="020B0604030504040204" pitchFamily="50" charset="-128"/>
              <a:ea typeface="Meiryo UI" panose="020B0604030504040204" pitchFamily="50" charset="-128"/>
              <a:cs typeface="+mn-cs"/>
            </a:rPr>
            <a:t>（自動入力）</a:t>
          </a:r>
          <a:endParaRPr kumimoji="1" lang="en-US" altLang="ja-JP" sz="1200" b="1" i="0" baseline="0">
            <a:solidFill>
              <a:schemeClr val="lt1"/>
            </a:solidFill>
            <a:effectLst/>
            <a:latin typeface="Meiryo UI" panose="020B0604030504040204" pitchFamily="50" charset="-128"/>
            <a:ea typeface="Meiryo UI" panose="020B0604030504040204" pitchFamily="50" charset="-128"/>
            <a:cs typeface="+mn-cs"/>
          </a:endParaRPr>
        </a:p>
        <a:p>
          <a:pPr eaLnBrk="1" fontAlgn="auto" latinLnBrk="0" hangingPunct="1"/>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A</a:t>
          </a:r>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C</a:t>
          </a:r>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の金額に応じて、</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SPU</a:t>
          </a:r>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ポイントが自動で入力されます（切り捨て処理）</a:t>
          </a:r>
          <a:endParaRPr kumimoji="1" lang="en-US" altLang="ja-JP" sz="1100" b="0" i="0" baseline="0">
            <a:solidFill>
              <a:schemeClr val="lt1"/>
            </a:solidFill>
            <a:effectLst/>
            <a:latin typeface="Meiryo UI" panose="020B0604030504040204" pitchFamily="50" charset="-128"/>
            <a:ea typeface="Meiryo UI" panose="020B0604030504040204" pitchFamily="50" charset="-128"/>
            <a:cs typeface="+mn-cs"/>
          </a:endParaRPr>
        </a:p>
        <a:p>
          <a:pPr eaLnBrk="1" fontAlgn="auto" latinLnBrk="0" hangingPunct="1"/>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・購入時に表示されるポイント数と差異がある場合手入力も可能です</a:t>
          </a:r>
          <a:endParaRPr lang="ja-JP" altLang="ja-JP" sz="1200" b="0">
            <a:effectLst/>
            <a:latin typeface="Meiryo UI" panose="020B0604030504040204" pitchFamily="50" charset="-128"/>
            <a:ea typeface="Meiryo UI" panose="020B0604030504040204" pitchFamily="50" charset="-128"/>
          </a:endParaRPr>
        </a:p>
      </xdr:txBody>
    </xdr:sp>
    <xdr:clientData/>
  </xdr:twoCellAnchor>
  <xdr:twoCellAnchor>
    <xdr:from>
      <xdr:col>43</xdr:col>
      <xdr:colOff>504824</xdr:colOff>
      <xdr:row>0</xdr:row>
      <xdr:rowOff>0</xdr:rowOff>
    </xdr:from>
    <xdr:to>
      <xdr:col>51</xdr:col>
      <xdr:colOff>409575</xdr:colOff>
      <xdr:row>5</xdr:row>
      <xdr:rowOff>95250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27793949" y="0"/>
          <a:ext cx="5391151" cy="1962150"/>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100" b="1">
              <a:solidFill>
                <a:schemeClr val="tx1"/>
              </a:solidFill>
              <a:latin typeface="Meiryo UI" panose="020B0604030504040204" pitchFamily="50" charset="-128"/>
              <a:ea typeface="Meiryo UI" panose="020B0604030504040204" pitchFamily="50" charset="-128"/>
              <a:cs typeface="メイリオ" panose="020B0604030504040204" pitchFamily="50" charset="-128"/>
            </a:rPr>
            <a:t>⑤限定ポイントアップ</a:t>
          </a:r>
          <a:r>
            <a:rPr kumimoji="1" lang="en-US" altLang="ja-JP" sz="1100" b="1">
              <a:solidFill>
                <a:schemeClr val="tx1"/>
              </a:solidFill>
              <a:latin typeface="Meiryo UI" panose="020B0604030504040204" pitchFamily="50" charset="-128"/>
              <a:ea typeface="Meiryo UI" panose="020B0604030504040204" pitchFamily="50" charset="-128"/>
              <a:cs typeface="メイリオ" panose="020B0604030504040204" pitchFamily="50" charset="-128"/>
            </a:rPr>
            <a:t>(</a:t>
          </a:r>
          <a:r>
            <a:rPr kumimoji="1" lang="ja-JP" altLang="en-US" sz="1100" b="1">
              <a:solidFill>
                <a:schemeClr val="tx1"/>
              </a:solidFill>
              <a:latin typeface="Meiryo UI" panose="020B0604030504040204" pitchFamily="50" charset="-128"/>
              <a:ea typeface="Meiryo UI" panose="020B0604030504040204" pitchFamily="50" charset="-128"/>
              <a:cs typeface="メイリオ" panose="020B0604030504040204" pitchFamily="50" charset="-128"/>
            </a:rPr>
            <a:t>エントリー必須多し</a:t>
          </a:r>
          <a:r>
            <a:rPr kumimoji="1" lang="en-US" altLang="ja-JP" sz="1100" b="1">
              <a:solidFill>
                <a:schemeClr val="tx1"/>
              </a:solidFill>
              <a:latin typeface="Meiryo UI" panose="020B0604030504040204" pitchFamily="50" charset="-128"/>
              <a:ea typeface="Meiryo UI" panose="020B0604030504040204" pitchFamily="50" charset="-128"/>
              <a:cs typeface="メイリオ" panose="020B0604030504040204" pitchFamily="50" charset="-128"/>
            </a:rPr>
            <a:t>)</a:t>
          </a:r>
          <a:r>
            <a:rPr kumimoji="1" lang="ja-JP" altLang="en-US" sz="1100" b="1">
              <a:solidFill>
                <a:schemeClr val="tx1"/>
              </a:solidFill>
              <a:latin typeface="Meiryo UI" panose="020B0604030504040204" pitchFamily="50" charset="-128"/>
              <a:ea typeface="Meiryo UI" panose="020B0604030504040204" pitchFamily="50" charset="-128"/>
              <a:cs typeface="メイリオ" panose="020B0604030504040204" pitchFamily="50" charset="-128"/>
            </a:rPr>
            <a:t>があれば倍率を入力</a:t>
          </a:r>
          <a:endParaRPr kumimoji="1" lang="en-US" altLang="ja-JP" sz="1100" b="1">
            <a:solidFill>
              <a:schemeClr val="tx1"/>
            </a:solidFill>
            <a:latin typeface="Meiryo UI" panose="020B0604030504040204" pitchFamily="50" charset="-128"/>
            <a:ea typeface="Meiryo UI" panose="020B0604030504040204" pitchFamily="50" charset="-128"/>
            <a:cs typeface="メイリオ" panose="020B0604030504040204" pitchFamily="50" charset="-128"/>
          </a:endParaRPr>
        </a:p>
        <a:p>
          <a:r>
            <a:rPr lang="ja-JP" altLang="ja-JP" sz="1000" b="0" i="0">
              <a:solidFill>
                <a:schemeClr val="tx1"/>
              </a:solidFill>
              <a:effectLst/>
              <a:latin typeface="Meiryo UI" panose="020B0604030504040204" pitchFamily="50" charset="-128"/>
              <a:ea typeface="Meiryo UI" panose="020B0604030504040204" pitchFamily="50" charset="-128"/>
              <a:cs typeface="+mn-cs"/>
            </a:rPr>
            <a:t>・通常ポイント対象金額（</a:t>
          </a:r>
          <a:r>
            <a:rPr lang="en-US" altLang="ja-JP" sz="1000" b="0" i="0">
              <a:solidFill>
                <a:schemeClr val="tx1"/>
              </a:solidFill>
              <a:effectLst/>
              <a:latin typeface="Meiryo UI" panose="020B0604030504040204" pitchFamily="50" charset="-128"/>
              <a:ea typeface="Meiryo UI" panose="020B0604030504040204" pitchFamily="50" charset="-128"/>
              <a:cs typeface="+mn-cs"/>
            </a:rPr>
            <a:t>A</a:t>
          </a:r>
          <a:r>
            <a:rPr lang="ja-JP" altLang="ja-JP" sz="1000" b="0" i="0">
              <a:solidFill>
                <a:schemeClr val="tx1"/>
              </a:solidFill>
              <a:effectLst/>
              <a:latin typeface="Meiryo UI" panose="020B0604030504040204" pitchFamily="50" charset="-128"/>
              <a:ea typeface="Meiryo UI" panose="020B0604030504040204" pitchFamily="50" charset="-128"/>
              <a:cs typeface="+mn-cs"/>
            </a:rPr>
            <a:t>）に対して計算しています</a:t>
          </a:r>
          <a:endParaRPr lang="ja-JP" altLang="ja-JP" sz="1000">
            <a:solidFill>
              <a:schemeClr val="tx1"/>
            </a:solidFill>
            <a:effectLst/>
            <a:latin typeface="Meiryo UI" panose="020B0604030504040204" pitchFamily="50" charset="-128"/>
            <a:ea typeface="Meiryo UI" panose="020B0604030504040204" pitchFamily="50" charset="-128"/>
          </a:endParaRPr>
        </a:p>
        <a:p>
          <a:r>
            <a:rPr kumimoji="1" lang="ja-JP" altLang="ja-JP" sz="1000" b="0" i="0">
              <a:solidFill>
                <a:schemeClr val="tx1"/>
              </a:solidFill>
              <a:effectLst/>
              <a:latin typeface="Meiryo UI" panose="020B0604030504040204" pitchFamily="50" charset="-128"/>
              <a:ea typeface="Meiryo UI" panose="020B0604030504040204" pitchFamily="50" charset="-128"/>
              <a:cs typeface="+mn-cs"/>
            </a:rPr>
            <a:t>・</a:t>
          </a:r>
          <a:r>
            <a:rPr kumimoji="1" lang="ja-JP" altLang="en-US" sz="1000" b="0" i="0">
              <a:solidFill>
                <a:schemeClr val="tx1"/>
              </a:solidFill>
              <a:effectLst/>
              <a:latin typeface="Meiryo UI" panose="020B0604030504040204" pitchFamily="50" charset="-128"/>
              <a:ea typeface="Meiryo UI" panose="020B0604030504040204" pitchFamily="50" charset="-128"/>
              <a:cs typeface="+mn-cs"/>
            </a:rPr>
            <a:t>基本的に</a:t>
          </a:r>
          <a:r>
            <a:rPr kumimoji="1" lang="ja-JP" altLang="ja-JP" sz="1000" b="0" i="0">
              <a:solidFill>
                <a:schemeClr val="tx1"/>
              </a:solidFill>
              <a:effectLst/>
              <a:latin typeface="Meiryo UI" panose="020B0604030504040204" pitchFamily="50" charset="-128"/>
              <a:ea typeface="Meiryo UI" panose="020B0604030504040204" pitchFamily="50" charset="-128"/>
              <a:cs typeface="+mn-cs"/>
            </a:rPr>
            <a:t>通常ポイント分</a:t>
          </a:r>
          <a:r>
            <a:rPr kumimoji="1" lang="en-US" altLang="ja-JP" sz="1000" b="0" i="0">
              <a:solidFill>
                <a:schemeClr val="tx1"/>
              </a:solidFill>
              <a:effectLst/>
              <a:latin typeface="Meiryo UI" panose="020B0604030504040204" pitchFamily="50" charset="-128"/>
              <a:ea typeface="Meiryo UI" panose="020B0604030504040204" pitchFamily="50" charset="-128"/>
              <a:cs typeface="+mn-cs"/>
            </a:rPr>
            <a:t>1</a:t>
          </a:r>
          <a:r>
            <a:rPr kumimoji="1" lang="ja-JP" altLang="ja-JP" sz="1000" b="0" i="0">
              <a:solidFill>
                <a:schemeClr val="tx1"/>
              </a:solidFill>
              <a:effectLst/>
              <a:latin typeface="Meiryo UI" panose="020B0604030504040204" pitchFamily="50" charset="-128"/>
              <a:ea typeface="Meiryo UI" panose="020B0604030504040204" pitchFamily="50" charset="-128"/>
              <a:cs typeface="+mn-cs"/>
            </a:rPr>
            <a:t>倍を引いた数を入力する</a:t>
          </a:r>
          <a:endParaRPr lang="ja-JP" altLang="ja-JP" sz="1000">
            <a:solidFill>
              <a:schemeClr val="tx1"/>
            </a:solidFill>
            <a:effectLst/>
            <a:latin typeface="Meiryo UI" panose="020B0604030504040204" pitchFamily="50" charset="-128"/>
            <a:ea typeface="Meiryo UI" panose="020B0604030504040204" pitchFamily="50" charset="-128"/>
          </a:endParaRPr>
        </a:p>
        <a:p>
          <a:pPr algn="l"/>
          <a:r>
            <a:rPr lang="ja-JP" altLang="en-US" sz="1000" b="0" i="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rPr>
            <a:t>例）「毎月</a:t>
          </a:r>
          <a:r>
            <a:rPr lang="en-US" altLang="ja-JP" sz="1000" b="0" i="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rPr>
            <a:t>5</a:t>
          </a:r>
          <a:r>
            <a:rPr lang="ja-JP" altLang="en-US" sz="1000" b="0" i="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rPr>
            <a:t>と</a:t>
          </a:r>
          <a:r>
            <a:rPr lang="en-US" altLang="ja-JP" sz="1000" b="0" i="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rPr>
            <a:t>0</a:t>
          </a:r>
          <a:r>
            <a:rPr lang="ja-JP" altLang="en-US" sz="1000" b="0" i="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rPr>
            <a:t>の付く日は楽天カードご利用でポイント</a:t>
          </a:r>
          <a:r>
            <a:rPr lang="en-US" altLang="ja-JP" sz="1000" b="0" i="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rPr>
            <a:t>+5</a:t>
          </a:r>
          <a:r>
            <a:rPr lang="ja-JP" altLang="en-US" sz="1000" b="0" i="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rPr>
            <a:t>倍」⇒</a:t>
          </a:r>
          <a:r>
            <a:rPr lang="en-US" altLang="ja-JP" sz="1000" b="0" i="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rPr>
            <a:t>2</a:t>
          </a:r>
          <a:r>
            <a:rPr lang="ja-JP" altLang="en-US" sz="1000" b="0" i="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rPr>
            <a:t>を入力</a:t>
          </a:r>
          <a:endParaRPr lang="en-US" altLang="ja-JP" sz="1000" b="0" i="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endParaRPr>
        </a:p>
        <a:p>
          <a:pPr algn="l"/>
          <a:r>
            <a:rPr lang="ja-JP" altLang="en-US" sz="1000" b="0" i="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rPr>
            <a:t>　　「ヴィッセル・楽天勝利で</a:t>
          </a:r>
          <a:r>
            <a:rPr lang="en-US" altLang="ja-JP" sz="1000" b="0" i="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rPr>
            <a:t>+2</a:t>
          </a:r>
          <a:r>
            <a:rPr lang="ja-JP" altLang="en-US" sz="1000" b="0" i="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rPr>
            <a:t>倍」⇒１を入力</a:t>
          </a:r>
          <a:endParaRPr lang="en-US" altLang="ja-JP" sz="1000" b="0" i="0">
            <a:solidFill>
              <a:schemeClr val="tx1"/>
            </a:solidFill>
            <a:effectLst/>
            <a:latin typeface="Meiryo UI" panose="020B0604030504040204" pitchFamily="50" charset="-128"/>
            <a:ea typeface="Meiryo UI" panose="020B0604030504040204" pitchFamily="50" charset="-128"/>
            <a:cs typeface="メイリオ" panose="020B0604030504040204" pitchFamily="50" charset="-128"/>
          </a:endParaRPr>
        </a:p>
        <a:p>
          <a:pPr algn="l"/>
          <a:r>
            <a:rPr kumimoji="1" lang="ja-JP" altLang="en-US" sz="1000" b="0">
              <a:solidFill>
                <a:schemeClr val="tx1"/>
              </a:solidFill>
              <a:latin typeface="Meiryo UI" panose="020B0604030504040204" pitchFamily="50" charset="-128"/>
              <a:ea typeface="Meiryo UI" panose="020B0604030504040204" pitchFamily="50" charset="-128"/>
              <a:cs typeface="メイリオ" panose="020B0604030504040204" pitchFamily="50" charset="-128"/>
            </a:rPr>
            <a:t>・該当しないものについては該当セルに「</a:t>
          </a:r>
          <a:r>
            <a:rPr kumimoji="1" lang="en-US" altLang="ja-JP" sz="1000" b="0">
              <a:solidFill>
                <a:schemeClr val="tx1"/>
              </a:solidFill>
              <a:latin typeface="Meiryo UI" panose="020B0604030504040204" pitchFamily="50" charset="-128"/>
              <a:ea typeface="Meiryo UI" panose="020B0604030504040204" pitchFamily="50" charset="-128"/>
              <a:cs typeface="メイリオ" panose="020B0604030504040204" pitchFamily="50" charset="-128"/>
            </a:rPr>
            <a:t>0</a:t>
          </a:r>
          <a:r>
            <a:rPr kumimoji="1" lang="ja-JP" altLang="en-US" sz="1000" b="0">
              <a:solidFill>
                <a:schemeClr val="tx1"/>
              </a:solidFill>
              <a:latin typeface="Meiryo UI" panose="020B0604030504040204" pitchFamily="50" charset="-128"/>
              <a:ea typeface="Meiryo UI" panose="020B0604030504040204" pitchFamily="50" charset="-128"/>
              <a:cs typeface="メイリオ" panose="020B0604030504040204" pitchFamily="50" charset="-128"/>
            </a:rPr>
            <a:t>」を入力</a:t>
          </a:r>
          <a:r>
            <a:rPr kumimoji="1" lang="en-US" altLang="ja-JP" sz="1000" b="0">
              <a:solidFill>
                <a:schemeClr val="tx1"/>
              </a:solidFill>
              <a:latin typeface="Meiryo UI" panose="020B0604030504040204" pitchFamily="50" charset="-128"/>
              <a:ea typeface="Meiryo UI" panose="020B0604030504040204" pitchFamily="50" charset="-128"/>
              <a:cs typeface="メイリオ" panose="020B0604030504040204" pitchFamily="50" charset="-128"/>
            </a:rPr>
            <a:t> </a:t>
          </a:r>
          <a:r>
            <a:rPr kumimoji="1" lang="ja-JP" altLang="en-US" sz="1000" b="0">
              <a:solidFill>
                <a:schemeClr val="tx1"/>
              </a:solidFill>
              <a:latin typeface="Meiryo UI" panose="020B0604030504040204" pitchFamily="50" charset="-128"/>
              <a:ea typeface="Meiryo UI" panose="020B0604030504040204" pitchFamily="50" charset="-128"/>
              <a:cs typeface="メイリオ" panose="020B0604030504040204" pitchFamily="50" charset="-128"/>
            </a:rPr>
            <a:t>（対応日違い、送料無料ライン非対象など）</a:t>
          </a:r>
          <a:endParaRPr kumimoji="1" lang="en-US" altLang="ja-JP" sz="1000" b="0">
            <a:solidFill>
              <a:schemeClr val="tx1"/>
            </a:solidFill>
            <a:latin typeface="Meiryo UI" panose="020B0604030504040204" pitchFamily="50" charset="-128"/>
            <a:ea typeface="Meiryo UI" panose="020B0604030504040204" pitchFamily="50" charset="-128"/>
            <a:cs typeface="メイリオ" panose="020B0604030504040204" pitchFamily="50" charset="-128"/>
          </a:endParaRPr>
        </a:p>
        <a:p>
          <a:pPr algn="l"/>
          <a:r>
            <a:rPr kumimoji="1" lang="ja-JP" altLang="en-US" sz="1000" b="0">
              <a:solidFill>
                <a:schemeClr val="tx1"/>
              </a:solidFill>
              <a:latin typeface="Meiryo UI" panose="020B0604030504040204" pitchFamily="50" charset="-128"/>
              <a:ea typeface="Meiryo UI" panose="020B0604030504040204" pitchFamily="50" charset="-128"/>
              <a:cs typeface="メイリオ" panose="020B0604030504040204" pitchFamily="50" charset="-128"/>
            </a:rPr>
            <a:t>・購入時のポイント詳細には表示されないものが多い</a:t>
          </a:r>
        </a:p>
      </xdr:txBody>
    </xdr:sp>
    <xdr:clientData/>
  </xdr:twoCellAnchor>
  <xdr:twoCellAnchor>
    <xdr:from>
      <xdr:col>39</xdr:col>
      <xdr:colOff>723901</xdr:colOff>
      <xdr:row>0</xdr:row>
      <xdr:rowOff>561975</xdr:rowOff>
    </xdr:from>
    <xdr:to>
      <xdr:col>43</xdr:col>
      <xdr:colOff>428625</xdr:colOff>
      <xdr:row>5</xdr:row>
      <xdr:rowOff>38099</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4755476" y="561975"/>
          <a:ext cx="2962274" cy="1343024"/>
        </a:xfrm>
        <a:prstGeom prst="roundRec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1100" b="1">
              <a:solidFill>
                <a:schemeClr val="tx1"/>
              </a:solidFill>
              <a:latin typeface="Meiryo UI" panose="020B0604030504040204" pitchFamily="50" charset="-128"/>
              <a:ea typeface="Meiryo UI" panose="020B0604030504040204" pitchFamily="50" charset="-128"/>
              <a:cs typeface="メイリオ" panose="020B0604030504040204" pitchFamily="50" charset="-128"/>
            </a:rPr>
            <a:t>④店舗独自ポイントアップ入力</a:t>
          </a:r>
          <a:endParaRPr kumimoji="1" lang="en-US" altLang="ja-JP" sz="1100" b="1">
            <a:solidFill>
              <a:schemeClr val="tx1"/>
            </a:solidFill>
            <a:latin typeface="Meiryo UI" panose="020B0604030504040204" pitchFamily="50" charset="-128"/>
            <a:ea typeface="Meiryo UI"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メイリオ" panose="020B0604030504040204" pitchFamily="50" charset="-128"/>
            </a:rPr>
            <a:t>・通常ポイント対象金額（</a:t>
          </a:r>
          <a:r>
            <a:rPr kumimoji="0" lang="en-US" altLang="ja-JP" sz="9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メイリオ" panose="020B0604030504040204" pitchFamily="50" charset="-128"/>
            </a:rPr>
            <a:t>A</a:t>
          </a:r>
          <a:r>
            <a:rPr kumimoji="0" lang="ja-JP" altLang="en-US" sz="9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メイリオ" panose="020B0604030504040204" pitchFamily="50" charset="-128"/>
            </a:rPr>
            <a:t>）に対して計算しています</a:t>
          </a:r>
          <a:endParaRPr kumimoji="0" lang="en-US" altLang="ja-JP" sz="9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メイリオ" panose="020B0604030504040204" pitchFamily="50" charset="-128"/>
          </a:endParaRPr>
        </a:p>
        <a:p>
          <a:pPr algn="l"/>
          <a:r>
            <a:rPr kumimoji="1" lang="ja-JP" altLang="en-US" sz="1000" b="0">
              <a:solidFill>
                <a:schemeClr val="tx1"/>
              </a:solidFill>
              <a:latin typeface="Meiryo UI" panose="020B0604030504040204" pitchFamily="50" charset="-128"/>
              <a:ea typeface="Meiryo UI" panose="020B0604030504040204" pitchFamily="50" charset="-128"/>
              <a:cs typeface="メイリオ" panose="020B0604030504040204" pitchFamily="50" charset="-128"/>
            </a:rPr>
            <a:t>・入力するのは「そのままの倍率」</a:t>
          </a:r>
          <a:r>
            <a:rPr kumimoji="1" lang="en-US" altLang="ja-JP" sz="1000" b="0">
              <a:solidFill>
                <a:schemeClr val="tx1"/>
              </a:solidFill>
              <a:latin typeface="Meiryo UI" panose="020B0604030504040204" pitchFamily="50" charset="-128"/>
              <a:ea typeface="Meiryo UI" panose="020B0604030504040204" pitchFamily="50" charset="-128"/>
              <a:cs typeface="メイリオ" panose="020B0604030504040204" pitchFamily="50" charset="-128"/>
            </a:rPr>
            <a:t>or</a:t>
          </a:r>
          <a:r>
            <a:rPr kumimoji="1" lang="ja-JP" altLang="en-US" sz="1000" b="0">
              <a:solidFill>
                <a:schemeClr val="tx1"/>
              </a:solidFill>
              <a:latin typeface="Meiryo UI" panose="020B0604030504040204" pitchFamily="50" charset="-128"/>
              <a:ea typeface="Meiryo UI" panose="020B0604030504040204" pitchFamily="50" charset="-128"/>
              <a:cs typeface="メイリオ" panose="020B0604030504040204" pitchFamily="50" charset="-128"/>
            </a:rPr>
            <a:t>「</a:t>
          </a:r>
          <a:r>
            <a:rPr kumimoji="1" lang="en-US" altLang="ja-JP" sz="1000" b="0">
              <a:solidFill>
                <a:schemeClr val="tx1"/>
              </a:solidFill>
              <a:latin typeface="Meiryo UI" panose="020B0604030504040204" pitchFamily="50" charset="-128"/>
              <a:ea typeface="Meiryo UI" panose="020B0604030504040204" pitchFamily="50" charset="-128"/>
              <a:cs typeface="メイリオ" panose="020B0604030504040204" pitchFamily="50" charset="-128"/>
            </a:rPr>
            <a:t>-1</a:t>
          </a:r>
          <a:r>
            <a:rPr kumimoji="1" lang="ja-JP" altLang="en-US" sz="1000" b="0">
              <a:solidFill>
                <a:schemeClr val="tx1"/>
              </a:solidFill>
              <a:latin typeface="Meiryo UI" panose="020B0604030504040204" pitchFamily="50" charset="-128"/>
              <a:ea typeface="Meiryo UI" panose="020B0604030504040204" pitchFamily="50" charset="-128"/>
              <a:cs typeface="メイリオ" panose="020B0604030504040204" pitchFamily="50" charset="-128"/>
            </a:rPr>
            <a:t>倍した数値」</a:t>
          </a:r>
          <a:endParaRPr kumimoji="1" lang="en-US" altLang="ja-JP" sz="1000" b="0">
            <a:solidFill>
              <a:schemeClr val="tx1"/>
            </a:solidFill>
            <a:latin typeface="Meiryo UI" panose="020B0604030504040204" pitchFamily="50" charset="-128"/>
            <a:ea typeface="Meiryo UI" panose="020B0604030504040204" pitchFamily="50" charset="-128"/>
            <a:cs typeface="メイリオ" panose="020B0604030504040204" pitchFamily="50" charset="-128"/>
          </a:endParaRPr>
        </a:p>
        <a:p>
          <a:pPr algn="l"/>
          <a:r>
            <a:rPr kumimoji="1" lang="ja-JP" altLang="en-US" sz="1000" b="0">
              <a:solidFill>
                <a:schemeClr val="tx1"/>
              </a:solidFill>
              <a:latin typeface="Meiryo UI" panose="020B0604030504040204" pitchFamily="50" charset="-128"/>
              <a:ea typeface="Meiryo UI" panose="020B0604030504040204" pitchFamily="50" charset="-128"/>
              <a:cs typeface="メイリオ" panose="020B0604030504040204" pitchFamily="50" charset="-128"/>
            </a:rPr>
            <a:t>・購入時のポイント詳細を確認し変更</a:t>
          </a:r>
          <a:endParaRPr kumimoji="1" lang="en-US" altLang="ja-JP" sz="1000" b="0">
            <a:solidFill>
              <a:schemeClr val="tx1"/>
            </a:solidFill>
            <a:latin typeface="Meiryo UI" panose="020B0604030504040204" pitchFamily="50" charset="-128"/>
            <a:ea typeface="Meiryo UI" panose="020B0604030504040204" pitchFamily="50" charset="-128"/>
            <a:cs typeface="メイリオ" panose="020B0604030504040204" pitchFamily="50" charset="-128"/>
          </a:endParaRPr>
        </a:p>
      </xdr:txBody>
    </xdr:sp>
    <xdr:clientData/>
  </xdr:twoCellAnchor>
  <xdr:twoCellAnchor>
    <xdr:from>
      <xdr:col>4</xdr:col>
      <xdr:colOff>85721</xdr:colOff>
      <xdr:row>37</xdr:row>
      <xdr:rowOff>19047</xdr:rowOff>
    </xdr:from>
    <xdr:to>
      <xdr:col>6</xdr:col>
      <xdr:colOff>495299</xdr:colOff>
      <xdr:row>39</xdr:row>
      <xdr:rowOff>38096</xdr:rowOff>
    </xdr:to>
    <xdr:sp macro="" textlink="">
      <xdr:nvSpPr>
        <xdr:cNvPr id="7" name="曲折矢印 6">
          <a:extLst>
            <a:ext uri="{FF2B5EF4-FFF2-40B4-BE49-F238E27FC236}">
              <a16:creationId xmlns:a16="http://schemas.microsoft.com/office/drawing/2014/main" id="{00000000-0008-0000-0100-000007000000}"/>
            </a:ext>
          </a:extLst>
        </xdr:cNvPr>
        <xdr:cNvSpPr/>
      </xdr:nvSpPr>
      <xdr:spPr>
        <a:xfrm rot="10800000">
          <a:off x="3467096" y="8353422"/>
          <a:ext cx="1562103" cy="514349"/>
        </a:xfrm>
        <a:prstGeom prst="bentArrow">
          <a:avLst>
            <a:gd name="adj1" fmla="val 16045"/>
            <a:gd name="adj2" fmla="val 25000"/>
            <a:gd name="adj3" fmla="val 25000"/>
            <a:gd name="adj4" fmla="val 43750"/>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7</xdr:col>
      <xdr:colOff>28574</xdr:colOff>
      <xdr:row>33</xdr:row>
      <xdr:rowOff>47624</xdr:rowOff>
    </xdr:from>
    <xdr:to>
      <xdr:col>17</xdr:col>
      <xdr:colOff>533400</xdr:colOff>
      <xdr:row>37</xdr:row>
      <xdr:rowOff>28571</xdr:rowOff>
    </xdr:to>
    <xdr:sp macro="" textlink="">
      <xdr:nvSpPr>
        <xdr:cNvPr id="8" name="曲折矢印 7">
          <a:extLst>
            <a:ext uri="{FF2B5EF4-FFF2-40B4-BE49-F238E27FC236}">
              <a16:creationId xmlns:a16="http://schemas.microsoft.com/office/drawing/2014/main" id="{00000000-0008-0000-0100-000008000000}"/>
            </a:ext>
          </a:extLst>
        </xdr:cNvPr>
        <xdr:cNvSpPr/>
      </xdr:nvSpPr>
      <xdr:spPr>
        <a:xfrm rot="10800000">
          <a:off x="5448299" y="7553324"/>
          <a:ext cx="6010276" cy="828672"/>
        </a:xfrm>
        <a:prstGeom prst="bentArrow">
          <a:avLst>
            <a:gd name="adj1" fmla="val 8186"/>
            <a:gd name="adj2" fmla="val 15291"/>
            <a:gd name="adj3" fmla="val 12379"/>
            <a:gd name="adj4" fmla="val 43750"/>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12528</xdr:colOff>
      <xdr:row>36</xdr:row>
      <xdr:rowOff>83006</xdr:rowOff>
    </xdr:from>
    <xdr:to>
      <xdr:col>5</xdr:col>
      <xdr:colOff>686748</xdr:colOff>
      <xdr:row>37</xdr:row>
      <xdr:rowOff>141364</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rot="15686500">
          <a:off x="3801847" y="7761787"/>
          <a:ext cx="306008" cy="1121895"/>
        </a:xfrm>
        <a:prstGeom prst="downArrow">
          <a:avLst>
            <a:gd name="adj1" fmla="val 28532"/>
            <a:gd name="adj2" fmla="val 37974"/>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40</xdr:row>
      <xdr:rowOff>0</xdr:rowOff>
    </xdr:from>
    <xdr:to>
      <xdr:col>7</xdr:col>
      <xdr:colOff>575422</xdr:colOff>
      <xdr:row>46</xdr:row>
      <xdr:rowOff>152400</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685800" y="9705975"/>
          <a:ext cx="5309347" cy="1352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200" b="1" i="0" baseline="0">
              <a:solidFill>
                <a:schemeClr val="lt1"/>
              </a:solidFill>
              <a:effectLst/>
              <a:latin typeface="Meiryo UI" panose="020B0604030504040204" pitchFamily="50" charset="-128"/>
              <a:ea typeface="Meiryo UI" panose="020B0604030504040204" pitchFamily="50" charset="-128"/>
              <a:cs typeface="+mn-cs"/>
            </a:rPr>
            <a:t>購入ショップ数</a:t>
          </a:r>
          <a:r>
            <a:rPr kumimoji="1" lang="ja-JP" altLang="en-US" sz="1200" b="1" i="0" baseline="0">
              <a:solidFill>
                <a:schemeClr val="lt1"/>
              </a:solidFill>
              <a:effectLst/>
              <a:latin typeface="Meiryo UI" panose="020B0604030504040204" pitchFamily="50" charset="-128"/>
              <a:ea typeface="Meiryo UI" panose="020B0604030504040204" pitchFamily="50" charset="-128"/>
              <a:cs typeface="+mn-cs"/>
            </a:rPr>
            <a:t>は</a:t>
          </a:r>
          <a:r>
            <a:rPr kumimoji="1" lang="ja-JP" altLang="ja-JP" sz="1200" b="1" i="0" baseline="0">
              <a:solidFill>
                <a:schemeClr val="lt1"/>
              </a:solidFill>
              <a:effectLst/>
              <a:latin typeface="Meiryo UI" panose="020B0604030504040204" pitchFamily="50" charset="-128"/>
              <a:ea typeface="Meiryo UI" panose="020B0604030504040204" pitchFamily="50" charset="-128"/>
              <a:cs typeface="+mn-cs"/>
            </a:rPr>
            <a:t>自動入力</a:t>
          </a:r>
          <a:r>
            <a:rPr kumimoji="1" lang="ja-JP" altLang="en-US" sz="1200" b="1" i="0" baseline="0">
              <a:solidFill>
                <a:schemeClr val="lt1"/>
              </a:solidFill>
              <a:effectLst/>
              <a:latin typeface="Meiryo UI" panose="020B0604030504040204" pitchFamily="50" charset="-128"/>
              <a:ea typeface="Meiryo UI" panose="020B0604030504040204" pitchFamily="50" charset="-128"/>
              <a:cs typeface="+mn-cs"/>
            </a:rPr>
            <a:t>されます</a:t>
          </a:r>
          <a:endParaRPr kumimoji="1" lang="en-US" altLang="ja-JP" sz="1200" b="1" i="0" baseline="0">
            <a:solidFill>
              <a:schemeClr val="lt1"/>
            </a:solidFill>
            <a:effectLst/>
            <a:latin typeface="Meiryo UI" panose="020B0604030504040204" pitchFamily="50" charset="-128"/>
            <a:ea typeface="Meiryo UI" panose="020B0604030504040204" pitchFamily="50" charset="-128"/>
            <a:cs typeface="+mn-cs"/>
          </a:endParaRPr>
        </a:p>
        <a:p>
          <a:pPr eaLnBrk="1" fontAlgn="auto" latinLnBrk="0" hangingPunct="1"/>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・買い回りポイントは</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a:t>
          </a:r>
          <a:r>
            <a:rPr kumimoji="1" lang="ja-JP" altLang="ja-JP" sz="1100" b="0" i="0" baseline="0">
              <a:solidFill>
                <a:schemeClr val="lt1"/>
              </a:solidFill>
              <a:effectLst/>
              <a:latin typeface="Meiryo UI" panose="020B0604030504040204" pitchFamily="50" charset="-128"/>
              <a:ea typeface="Meiryo UI" panose="020B0604030504040204" pitchFamily="50" charset="-128"/>
              <a:cs typeface="+mn-cs"/>
            </a:rPr>
            <a:t>通常</a:t>
          </a:r>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ポイント </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x</a:t>
          </a:r>
          <a:r>
            <a:rPr kumimoji="1" lang="ja-JP" altLang="ja-JP" sz="1100" b="0" i="0" baseline="0">
              <a:solidFill>
                <a:schemeClr val="lt1"/>
              </a:solidFill>
              <a:effectLst/>
              <a:latin typeface="Meiryo UI" panose="020B0604030504040204" pitchFamily="50" charset="-128"/>
              <a:ea typeface="Meiryo UI" panose="020B0604030504040204" pitchFamily="50" charset="-128"/>
              <a:cs typeface="+mn-cs"/>
            </a:rPr>
            <a:t>（購入ショップ数－</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1</a:t>
          </a:r>
          <a:r>
            <a:rPr kumimoji="1" lang="ja-JP" altLang="ja-JP" sz="1100" b="0" i="0" baseline="0">
              <a:solidFill>
                <a:schemeClr val="lt1"/>
              </a:solidFill>
              <a:effectLst/>
              <a:latin typeface="Meiryo UI" panose="020B0604030504040204" pitchFamily="50" charset="-128"/>
              <a:ea typeface="Meiryo UI" panose="020B0604030504040204" pitchFamily="50" charset="-128"/>
              <a:cs typeface="+mn-cs"/>
            </a:rPr>
            <a:t>）</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a:t>
          </a:r>
        </a:p>
        <a:p>
          <a:pPr eaLnBrk="1" fontAlgn="auto" latinLnBrk="0" hangingPunct="1"/>
          <a:r>
            <a:rPr kumimoji="1" lang="ja-JP" altLang="ja-JP" sz="1100" b="0" i="0" baseline="0">
              <a:solidFill>
                <a:schemeClr val="lt1"/>
              </a:solidFill>
              <a:effectLst/>
              <a:latin typeface="Meiryo UI" panose="020B0604030504040204" pitchFamily="50" charset="-128"/>
              <a:ea typeface="Meiryo UI" panose="020B0604030504040204" pitchFamily="50" charset="-128"/>
              <a:cs typeface="+mn-cs"/>
            </a:rPr>
            <a:t>・上限</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7</a:t>
          </a:r>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千</a:t>
          </a:r>
          <a:r>
            <a:rPr kumimoji="1" lang="ja-JP" altLang="ja-JP" sz="1100" b="0" i="0" baseline="0">
              <a:solidFill>
                <a:schemeClr val="lt1"/>
              </a:solidFill>
              <a:effectLst/>
              <a:latin typeface="Meiryo UI" panose="020B0604030504040204" pitchFamily="50" charset="-128"/>
              <a:ea typeface="Meiryo UI" panose="020B0604030504040204" pitchFamily="50" charset="-128"/>
              <a:cs typeface="+mn-cs"/>
            </a:rPr>
            <a:t>ポイント　</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(10</a:t>
          </a:r>
          <a:r>
            <a:rPr kumimoji="1" lang="ja-JP" altLang="ja-JP" sz="1100" b="0" i="0" baseline="0">
              <a:solidFill>
                <a:schemeClr val="lt1"/>
              </a:solidFill>
              <a:effectLst/>
              <a:latin typeface="Meiryo UI" panose="020B0604030504040204" pitchFamily="50" charset="-128"/>
              <a:ea typeface="Meiryo UI" panose="020B0604030504040204" pitchFamily="50" charset="-128"/>
              <a:cs typeface="+mn-cs"/>
            </a:rPr>
            <a:t>店舗合計</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85,000</a:t>
          </a:r>
          <a:r>
            <a:rPr kumimoji="1" lang="ja-JP" altLang="ja-JP" sz="1100" b="0" i="0" baseline="0">
              <a:solidFill>
                <a:schemeClr val="lt1"/>
              </a:solidFill>
              <a:effectLst/>
              <a:latin typeface="Meiryo UI" panose="020B0604030504040204" pitchFamily="50" charset="-128"/>
              <a:ea typeface="Meiryo UI" panose="020B0604030504040204" pitchFamily="50" charset="-128"/>
              <a:cs typeface="+mn-cs"/>
            </a:rPr>
            <a:t>円</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a:t>
          </a:r>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税込</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a:t>
          </a:r>
          <a:r>
            <a:rPr kumimoji="1" lang="ja-JP" altLang="ja-JP" sz="1100" b="0" i="0" baseline="0">
              <a:solidFill>
                <a:schemeClr val="lt1"/>
              </a:solidFill>
              <a:effectLst/>
              <a:latin typeface="Meiryo UI" panose="020B0604030504040204" pitchFamily="50" charset="-128"/>
              <a:ea typeface="Meiryo UI" panose="020B0604030504040204" pitchFamily="50" charset="-128"/>
              <a:cs typeface="+mn-cs"/>
            </a:rPr>
            <a:t>で</a:t>
          </a:r>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ほぼ上限</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a:t>
          </a:r>
          <a:endParaRPr lang="ja-JP" altLang="ja-JP">
            <a:effectLst/>
            <a:latin typeface="Meiryo UI" panose="020B0604030504040204" pitchFamily="50" charset="-128"/>
            <a:ea typeface="Meiryo UI" panose="020B0604030504040204" pitchFamily="50" charset="-128"/>
          </a:endParaRPr>
        </a:p>
        <a:p>
          <a:pPr eaLnBrk="1" fontAlgn="auto" latinLnBrk="0" hangingPunct="1"/>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11</a:t>
          </a:r>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店舗以上購入も可能</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a:t>
          </a:r>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倍率は最大</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9</a:t>
          </a:r>
          <a:r>
            <a:rPr kumimoji="1" lang="ja-JP" altLang="en-US" sz="1100" b="0" i="0" baseline="0">
              <a:solidFill>
                <a:schemeClr val="lt1"/>
              </a:solidFill>
              <a:effectLst/>
              <a:latin typeface="Meiryo UI" panose="020B0604030504040204" pitchFamily="50" charset="-128"/>
              <a:ea typeface="Meiryo UI" panose="020B0604030504040204" pitchFamily="50" charset="-128"/>
              <a:cs typeface="+mn-cs"/>
            </a:rPr>
            <a:t>まで</a:t>
          </a:r>
          <a:r>
            <a:rPr kumimoji="1" lang="en-US" altLang="ja-JP" sz="1100" b="0" i="0" baseline="0">
              <a:solidFill>
                <a:schemeClr val="lt1"/>
              </a:solidFill>
              <a:effectLst/>
              <a:latin typeface="Meiryo UI" panose="020B0604030504040204" pitchFamily="50" charset="-128"/>
              <a:ea typeface="Meiryo UI" panose="020B060403050404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I38"/>
  <sheetViews>
    <sheetView showGridLines="0" tabSelected="1" zoomScaleNormal="100" workbookViewId="0">
      <selection activeCell="M6" sqref="M6"/>
    </sheetView>
  </sheetViews>
  <sheetFormatPr defaultRowHeight="15.75" x14ac:dyDescent="0.15"/>
  <cols>
    <col min="1" max="1" width="7.75" style="1" customWidth="1"/>
    <col min="2" max="2" width="4" style="1" bestFit="1" customWidth="1"/>
    <col min="3" max="3" width="31" style="1" bestFit="1" customWidth="1"/>
    <col min="4" max="6" width="5.5" style="1" bestFit="1" customWidth="1"/>
    <col min="7" max="7" width="52.875" style="1" bestFit="1" customWidth="1"/>
    <col min="8" max="8" width="17" style="1" customWidth="1"/>
    <col min="9" max="9" width="13.25" style="106" bestFit="1" customWidth="1"/>
    <col min="10" max="16384" width="9" style="1"/>
  </cols>
  <sheetData>
    <row r="5" spans="2:9" ht="28.5" customHeight="1" x14ac:dyDescent="0.15"/>
    <row r="6" spans="2:9" ht="16.5" customHeight="1" x14ac:dyDescent="0.15"/>
    <row r="7" spans="2:9" ht="27.75" customHeight="1" x14ac:dyDescent="0.15">
      <c r="B7" s="112" t="s">
        <v>14</v>
      </c>
      <c r="C7" s="112"/>
      <c r="D7" s="112"/>
      <c r="E7" s="112"/>
      <c r="F7" s="112"/>
    </row>
    <row r="8" spans="2:9" ht="7.5" customHeight="1" x14ac:dyDescent="0.15"/>
    <row r="9" spans="2:9" ht="16.5" thickBot="1" x14ac:dyDescent="0.2">
      <c r="B9" s="14"/>
      <c r="C9" s="3" t="s">
        <v>1</v>
      </c>
      <c r="D9" s="6" t="s">
        <v>3</v>
      </c>
      <c r="E9" s="9" t="s">
        <v>7</v>
      </c>
      <c r="F9" s="6" t="s">
        <v>44</v>
      </c>
      <c r="G9" s="6" t="s">
        <v>33</v>
      </c>
      <c r="H9" s="6" t="s">
        <v>50</v>
      </c>
      <c r="I9" s="107" t="s">
        <v>114</v>
      </c>
    </row>
    <row r="10" spans="2:9" x14ac:dyDescent="0.15">
      <c r="B10" s="2">
        <v>0</v>
      </c>
      <c r="C10" s="2" t="s">
        <v>94</v>
      </c>
      <c r="D10" s="7">
        <v>1</v>
      </c>
      <c r="E10" s="11" t="s">
        <v>4</v>
      </c>
      <c r="F10" s="8">
        <f>IF(E10="○",D10,0)</f>
        <v>1</v>
      </c>
      <c r="G10" s="49" t="s">
        <v>32</v>
      </c>
      <c r="H10" s="48" t="s">
        <v>66</v>
      </c>
      <c r="I10" s="108"/>
    </row>
    <row r="11" spans="2:9" x14ac:dyDescent="0.15">
      <c r="B11" s="2">
        <v>1</v>
      </c>
      <c r="C11" s="2" t="s">
        <v>49</v>
      </c>
      <c r="D11" s="7">
        <v>1</v>
      </c>
      <c r="E11" s="12" t="s">
        <v>4</v>
      </c>
      <c r="F11" s="8">
        <f t="shared" ref="F11:F30" si="0">IF(E11="○",D11,0)</f>
        <v>1</v>
      </c>
      <c r="G11" s="49" t="s">
        <v>32</v>
      </c>
      <c r="H11" s="48" t="s">
        <v>66</v>
      </c>
      <c r="I11" s="108">
        <v>5000</v>
      </c>
    </row>
    <row r="12" spans="2:9" x14ac:dyDescent="0.15">
      <c r="B12" s="2">
        <v>2</v>
      </c>
      <c r="C12" s="2" t="s">
        <v>53</v>
      </c>
      <c r="D12" s="7">
        <v>0.5</v>
      </c>
      <c r="E12" s="12" t="s">
        <v>34</v>
      </c>
      <c r="F12" s="8">
        <f t="shared" si="0"/>
        <v>0</v>
      </c>
      <c r="G12" s="49" t="s">
        <v>32</v>
      </c>
      <c r="H12" s="48" t="s">
        <v>66</v>
      </c>
      <c r="I12" s="108">
        <v>5000</v>
      </c>
    </row>
    <row r="13" spans="2:9" x14ac:dyDescent="0.15">
      <c r="B13" s="2">
        <v>3</v>
      </c>
      <c r="C13" s="2" t="s">
        <v>51</v>
      </c>
      <c r="D13" s="7">
        <v>1</v>
      </c>
      <c r="E13" s="12" t="s">
        <v>34</v>
      </c>
      <c r="F13" s="8">
        <f t="shared" si="0"/>
        <v>0</v>
      </c>
      <c r="G13" s="48" t="s">
        <v>31</v>
      </c>
      <c r="H13" s="48" t="s">
        <v>65</v>
      </c>
      <c r="I13" s="108">
        <v>5000</v>
      </c>
    </row>
    <row r="14" spans="2:9" x14ac:dyDescent="0.15">
      <c r="B14" s="2">
        <v>4</v>
      </c>
      <c r="C14" s="2" t="s">
        <v>52</v>
      </c>
      <c r="D14" s="7">
        <v>1</v>
      </c>
      <c r="E14" s="12" t="s">
        <v>4</v>
      </c>
      <c r="F14" s="8">
        <f t="shared" si="0"/>
        <v>1</v>
      </c>
      <c r="G14" s="50" t="s">
        <v>72</v>
      </c>
      <c r="H14" s="48" t="s">
        <v>67</v>
      </c>
      <c r="I14" s="108">
        <v>5000</v>
      </c>
    </row>
    <row r="15" spans="2:9" x14ac:dyDescent="0.15">
      <c r="B15" s="2">
        <v>5</v>
      </c>
      <c r="C15" s="2" t="s">
        <v>54</v>
      </c>
      <c r="D15" s="7">
        <v>1</v>
      </c>
      <c r="E15" s="12" t="s">
        <v>4</v>
      </c>
      <c r="F15" s="8">
        <f t="shared" si="0"/>
        <v>1</v>
      </c>
      <c r="G15" s="50" t="s">
        <v>72</v>
      </c>
      <c r="H15" s="48" t="s">
        <v>65</v>
      </c>
      <c r="I15" s="108">
        <v>5000</v>
      </c>
    </row>
    <row r="16" spans="2:9" x14ac:dyDescent="0.15">
      <c r="B16" s="2">
        <v>6</v>
      </c>
      <c r="C16" s="2" t="s">
        <v>55</v>
      </c>
      <c r="D16" s="7">
        <v>2</v>
      </c>
      <c r="E16" s="12" t="s">
        <v>34</v>
      </c>
      <c r="F16" s="8">
        <f t="shared" si="0"/>
        <v>0</v>
      </c>
      <c r="G16" s="50" t="s">
        <v>72</v>
      </c>
      <c r="H16" s="48" t="s">
        <v>65</v>
      </c>
      <c r="I16" s="108">
        <v>15000</v>
      </c>
    </row>
    <row r="17" spans="2:9" x14ac:dyDescent="0.15">
      <c r="B17" s="2">
        <v>7</v>
      </c>
      <c r="C17" s="2" t="s">
        <v>56</v>
      </c>
      <c r="D17" s="7">
        <v>1</v>
      </c>
      <c r="E17" s="12" t="s">
        <v>4</v>
      </c>
      <c r="F17" s="8">
        <f t="shared" si="0"/>
        <v>1</v>
      </c>
      <c r="G17" s="49" t="s">
        <v>32</v>
      </c>
      <c r="H17" s="48" t="s">
        <v>68</v>
      </c>
      <c r="I17" s="108" t="s">
        <v>115</v>
      </c>
    </row>
    <row r="18" spans="2:9" x14ac:dyDescent="0.15">
      <c r="B18" s="2">
        <v>8</v>
      </c>
      <c r="C18" s="2" t="s">
        <v>57</v>
      </c>
      <c r="D18" s="7">
        <v>0.5</v>
      </c>
      <c r="E18" s="12" t="s">
        <v>4</v>
      </c>
      <c r="F18" s="8">
        <f t="shared" ref="F18:F25" si="1">IF(E18="○",D18,0)</f>
        <v>0.5</v>
      </c>
      <c r="G18" s="49" t="s">
        <v>32</v>
      </c>
      <c r="H18" s="48" t="s">
        <v>69</v>
      </c>
      <c r="I18" s="108">
        <v>5000</v>
      </c>
    </row>
    <row r="19" spans="2:9" x14ac:dyDescent="0.15">
      <c r="B19" s="2">
        <v>9</v>
      </c>
      <c r="C19" s="2" t="s">
        <v>58</v>
      </c>
      <c r="D19" s="7">
        <v>0.5</v>
      </c>
      <c r="E19" s="12" t="s">
        <v>34</v>
      </c>
      <c r="F19" s="8">
        <f t="shared" si="1"/>
        <v>0</v>
      </c>
      <c r="G19" s="49" t="s">
        <v>32</v>
      </c>
      <c r="H19" s="48" t="s">
        <v>69</v>
      </c>
      <c r="I19" s="108">
        <v>5000</v>
      </c>
    </row>
    <row r="20" spans="2:9" x14ac:dyDescent="0.15">
      <c r="B20" s="2">
        <v>10</v>
      </c>
      <c r="C20" s="2" t="s">
        <v>48</v>
      </c>
      <c r="D20" s="7">
        <v>0.5</v>
      </c>
      <c r="E20" s="12" t="s">
        <v>34</v>
      </c>
      <c r="F20" s="8">
        <f t="shared" si="1"/>
        <v>0</v>
      </c>
      <c r="G20" s="49" t="s">
        <v>32</v>
      </c>
      <c r="H20" s="48" t="s">
        <v>69</v>
      </c>
      <c r="I20" s="108">
        <v>5000</v>
      </c>
    </row>
    <row r="21" spans="2:9" x14ac:dyDescent="0.15">
      <c r="B21" s="2">
        <v>11</v>
      </c>
      <c r="C21" s="2" t="s">
        <v>59</v>
      </c>
      <c r="D21" s="7">
        <v>1</v>
      </c>
      <c r="E21" s="12" t="s">
        <v>34</v>
      </c>
      <c r="F21" s="8">
        <f t="shared" si="1"/>
        <v>0</v>
      </c>
      <c r="G21" s="48" t="s">
        <v>74</v>
      </c>
      <c r="H21" s="48" t="s">
        <v>70</v>
      </c>
      <c r="I21" s="108" t="s">
        <v>115</v>
      </c>
    </row>
    <row r="22" spans="2:9" x14ac:dyDescent="0.15">
      <c r="B22" s="2">
        <v>12</v>
      </c>
      <c r="C22" s="2" t="s">
        <v>60</v>
      </c>
      <c r="D22" s="7">
        <v>0.5</v>
      </c>
      <c r="E22" s="12" t="s">
        <v>34</v>
      </c>
      <c r="F22" s="8">
        <f t="shared" si="1"/>
        <v>0</v>
      </c>
      <c r="G22" s="48" t="s">
        <v>73</v>
      </c>
      <c r="H22" s="48" t="s">
        <v>65</v>
      </c>
      <c r="I22" s="108" t="s">
        <v>115</v>
      </c>
    </row>
    <row r="23" spans="2:9" x14ac:dyDescent="0.15">
      <c r="B23" s="2">
        <v>13</v>
      </c>
      <c r="C23" s="2" t="s">
        <v>61</v>
      </c>
      <c r="D23" s="7">
        <v>0.5</v>
      </c>
      <c r="E23" s="12" t="s">
        <v>34</v>
      </c>
      <c r="F23" s="8">
        <f t="shared" si="1"/>
        <v>0</v>
      </c>
      <c r="G23" s="49" t="s">
        <v>32</v>
      </c>
      <c r="H23" s="48" t="s">
        <v>65</v>
      </c>
      <c r="I23" s="108" t="s">
        <v>115</v>
      </c>
    </row>
    <row r="24" spans="2:9" x14ac:dyDescent="0.15">
      <c r="B24" s="2">
        <v>14</v>
      </c>
      <c r="C24" s="2" t="s">
        <v>62</v>
      </c>
      <c r="D24" s="7">
        <v>0.5</v>
      </c>
      <c r="E24" s="12" t="s">
        <v>34</v>
      </c>
      <c r="F24" s="8">
        <f t="shared" si="1"/>
        <v>0</v>
      </c>
      <c r="G24" s="49" t="s">
        <v>32</v>
      </c>
      <c r="H24" s="48" t="s">
        <v>65</v>
      </c>
      <c r="I24" s="108" t="s">
        <v>115</v>
      </c>
    </row>
    <row r="25" spans="2:9" x14ac:dyDescent="0.15">
      <c r="B25" s="2">
        <v>15</v>
      </c>
      <c r="C25" s="2" t="s">
        <v>63</v>
      </c>
      <c r="D25" s="7">
        <v>0.5</v>
      </c>
      <c r="E25" s="12" t="s">
        <v>34</v>
      </c>
      <c r="F25" s="8">
        <f t="shared" si="1"/>
        <v>0</v>
      </c>
      <c r="G25" s="49" t="s">
        <v>32</v>
      </c>
      <c r="H25" s="48" t="s">
        <v>65</v>
      </c>
      <c r="I25" s="108">
        <v>5000</v>
      </c>
    </row>
    <row r="26" spans="2:9" x14ac:dyDescent="0.15">
      <c r="B26" s="2">
        <v>16</v>
      </c>
      <c r="C26" s="2" t="s">
        <v>64</v>
      </c>
      <c r="D26" s="7">
        <v>0.5</v>
      </c>
      <c r="E26" s="12" t="s">
        <v>34</v>
      </c>
      <c r="F26" s="8">
        <f t="shared" si="0"/>
        <v>0</v>
      </c>
      <c r="G26" s="49" t="s">
        <v>32</v>
      </c>
      <c r="H26" s="48" t="s">
        <v>65</v>
      </c>
      <c r="I26" s="108" t="s">
        <v>115</v>
      </c>
    </row>
    <row r="27" spans="2:9" x14ac:dyDescent="0.15">
      <c r="B27" s="2">
        <v>17</v>
      </c>
      <c r="C27" s="2" t="s">
        <v>23</v>
      </c>
      <c r="D27" s="7">
        <v>0.5</v>
      </c>
      <c r="E27" s="12" t="s">
        <v>34</v>
      </c>
      <c r="F27" s="8">
        <f t="shared" si="0"/>
        <v>0</v>
      </c>
      <c r="G27" s="48" t="s">
        <v>74</v>
      </c>
      <c r="H27" s="48" t="s">
        <v>71</v>
      </c>
      <c r="I27" s="108" t="s">
        <v>115</v>
      </c>
    </row>
    <row r="28" spans="2:9" x14ac:dyDescent="0.15">
      <c r="B28" s="2">
        <v>18</v>
      </c>
      <c r="C28" s="2"/>
      <c r="D28" s="7"/>
      <c r="E28" s="12" t="s">
        <v>34</v>
      </c>
      <c r="F28" s="8">
        <f t="shared" si="0"/>
        <v>0</v>
      </c>
      <c r="G28" s="48"/>
      <c r="H28" s="48"/>
      <c r="I28" s="108"/>
    </row>
    <row r="29" spans="2:9" x14ac:dyDescent="0.15">
      <c r="B29" s="2">
        <v>19</v>
      </c>
      <c r="C29" s="2"/>
      <c r="D29" s="7"/>
      <c r="E29" s="12" t="s">
        <v>34</v>
      </c>
      <c r="F29" s="8">
        <f t="shared" si="0"/>
        <v>0</v>
      </c>
      <c r="G29" s="48"/>
      <c r="H29" s="48"/>
      <c r="I29" s="108"/>
    </row>
    <row r="30" spans="2:9" x14ac:dyDescent="0.15">
      <c r="B30" s="2">
        <v>20</v>
      </c>
      <c r="C30" s="2"/>
      <c r="D30" s="7"/>
      <c r="E30" s="12" t="s">
        <v>34</v>
      </c>
      <c r="F30" s="8">
        <f t="shared" si="0"/>
        <v>0</v>
      </c>
      <c r="G30" s="48"/>
      <c r="H30" s="48"/>
      <c r="I30" s="108"/>
    </row>
    <row r="31" spans="2:9" x14ac:dyDescent="0.15">
      <c r="B31" s="2"/>
      <c r="C31" s="2" t="s">
        <v>2</v>
      </c>
      <c r="D31" s="2">
        <f>SUM(D10:D30)</f>
        <v>14</v>
      </c>
      <c r="E31" s="10"/>
      <c r="F31" s="2">
        <f>SUM(F10:F30)</f>
        <v>5.5</v>
      </c>
      <c r="G31" s="2"/>
      <c r="H31" s="48"/>
      <c r="I31" s="108"/>
    </row>
    <row r="32" spans="2:9" x14ac:dyDescent="0.15">
      <c r="I32" s="109"/>
    </row>
    <row r="33" spans="8:9" x14ac:dyDescent="0.15">
      <c r="H33" s="107" t="s">
        <v>121</v>
      </c>
      <c r="I33" s="107" t="s">
        <v>114</v>
      </c>
    </row>
    <row r="34" spans="8:9" x14ac:dyDescent="0.15">
      <c r="H34" s="110" t="s">
        <v>116</v>
      </c>
      <c r="I34" s="108">
        <v>15000</v>
      </c>
    </row>
    <row r="35" spans="8:9" x14ac:dyDescent="0.15">
      <c r="H35" s="2" t="s">
        <v>117</v>
      </c>
      <c r="I35" s="108">
        <v>12000</v>
      </c>
    </row>
    <row r="36" spans="8:9" x14ac:dyDescent="0.15">
      <c r="H36" s="2" t="s">
        <v>118</v>
      </c>
      <c r="I36" s="108">
        <v>9000</v>
      </c>
    </row>
    <row r="37" spans="8:9" x14ac:dyDescent="0.15">
      <c r="H37" s="2" t="s">
        <v>119</v>
      </c>
      <c r="I37" s="108">
        <v>7000</v>
      </c>
    </row>
    <row r="38" spans="8:9" x14ac:dyDescent="0.15">
      <c r="H38" s="2" t="s">
        <v>120</v>
      </c>
      <c r="I38" s="108">
        <v>5000</v>
      </c>
    </row>
  </sheetData>
  <mergeCells count="1">
    <mergeCell ref="B7:F7"/>
  </mergeCells>
  <phoneticPr fontId="3"/>
  <conditionalFormatting sqref="F10:F31">
    <cfRule type="cellIs" dxfId="2" priority="1" operator="greaterThan">
      <formula>0</formula>
    </cfRule>
  </conditionalFormatting>
  <dataValidations count="1">
    <dataValidation type="list" allowBlank="1" showInputMessage="1" showErrorMessage="1" sqref="E10:E30" xr:uid="{00000000-0002-0000-0000-000000000000}">
      <formula1>SPU</formula1>
    </dataValidation>
  </dataValidations>
  <pageMargins left="0.23622047244094491" right="0.23622047244094491" top="0.15748031496062992" bottom="0.15748031496062992"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X39"/>
  <sheetViews>
    <sheetView showGridLines="0" topLeftCell="C7" workbookViewId="0">
      <selection activeCell="P26" sqref="P26"/>
    </sheetView>
  </sheetViews>
  <sheetFormatPr defaultRowHeight="15.75" x14ac:dyDescent="0.15"/>
  <cols>
    <col min="1" max="1" width="9" style="1"/>
    <col min="2" max="2" width="5.5" style="1" bestFit="1" customWidth="1"/>
    <col min="3" max="3" width="14.625" style="1" bestFit="1" customWidth="1"/>
    <col min="4" max="4" width="15.25" style="1" bestFit="1" customWidth="1"/>
    <col min="5" max="5" width="5.875" style="1" bestFit="1" customWidth="1"/>
    <col min="6" max="6" width="9.25" style="1" bestFit="1" customWidth="1"/>
    <col min="7" max="9" width="11.625" style="1" customWidth="1"/>
    <col min="10" max="10" width="10" style="1" bestFit="1" customWidth="1"/>
    <col min="11" max="11" width="10.75" style="1" bestFit="1" customWidth="1"/>
    <col min="12" max="12" width="10" style="1" bestFit="1" customWidth="1"/>
    <col min="13" max="13" width="9" style="1" hidden="1" customWidth="1"/>
    <col min="14" max="14" width="6.875" style="1" hidden="1" customWidth="1"/>
    <col min="15" max="15" width="9" style="1" hidden="1" customWidth="1"/>
    <col min="16" max="16" width="9" style="1"/>
    <col min="17" max="17" width="9.25" style="1" bestFit="1" customWidth="1"/>
    <col min="18" max="28" width="9" style="1"/>
    <col min="29" max="29" width="9.5" style="1" bestFit="1" customWidth="1"/>
    <col min="30" max="35" width="9" style="1"/>
    <col min="36" max="38" width="0" style="1" hidden="1" customWidth="1"/>
    <col min="39" max="39" width="9.5" style="1" bestFit="1" customWidth="1"/>
    <col min="40" max="40" width="15.75" style="1" customWidth="1"/>
    <col min="41" max="16384" width="9" style="1"/>
  </cols>
  <sheetData>
    <row r="1" spans="2:50" ht="84" customHeight="1" x14ac:dyDescent="0.15"/>
    <row r="7" spans="2:50" x14ac:dyDescent="0.15">
      <c r="B7" s="98"/>
      <c r="C7" s="98"/>
      <c r="D7" s="98"/>
      <c r="E7" s="98" t="s">
        <v>102</v>
      </c>
      <c r="F7" s="98"/>
      <c r="G7" s="98"/>
      <c r="H7" s="98"/>
      <c r="I7" s="98"/>
      <c r="Q7" s="67"/>
      <c r="R7" s="67"/>
      <c r="S7" s="67"/>
      <c r="T7" s="67"/>
      <c r="U7" s="67"/>
      <c r="V7" s="67"/>
      <c r="W7" s="67"/>
      <c r="X7" s="67"/>
      <c r="Y7" s="68" t="s">
        <v>105</v>
      </c>
      <c r="Z7" s="67"/>
      <c r="AA7" s="67"/>
      <c r="AB7" s="67"/>
      <c r="AC7" s="67"/>
      <c r="AD7" s="67"/>
      <c r="AE7" s="67"/>
      <c r="AF7" s="67"/>
      <c r="AG7" s="67"/>
      <c r="AH7" s="67"/>
      <c r="AI7" s="67"/>
      <c r="AJ7" s="67"/>
      <c r="AK7" s="67"/>
      <c r="AL7" s="67"/>
      <c r="AM7" s="67"/>
      <c r="AO7" s="111" t="s">
        <v>108</v>
      </c>
      <c r="AP7" s="111"/>
      <c r="AQ7" s="111"/>
      <c r="AT7" s="65"/>
      <c r="AU7" s="65"/>
      <c r="AV7" s="66" t="s">
        <v>109</v>
      </c>
      <c r="AW7" s="65"/>
      <c r="AX7" s="65"/>
    </row>
    <row r="8" spans="2:50" x14ac:dyDescent="0.15">
      <c r="B8" s="99" t="s">
        <v>85</v>
      </c>
      <c r="C8" s="7" t="s">
        <v>96</v>
      </c>
      <c r="D8" s="8"/>
      <c r="E8" s="7" t="s">
        <v>90</v>
      </c>
      <c r="F8" s="100"/>
      <c r="G8" s="100"/>
      <c r="H8" s="100"/>
      <c r="I8" s="8"/>
      <c r="Q8" s="2"/>
      <c r="R8" s="4">
        <v>0</v>
      </c>
      <c r="S8" s="4">
        <v>1</v>
      </c>
      <c r="T8" s="4">
        <v>2</v>
      </c>
      <c r="U8" s="4">
        <v>3</v>
      </c>
      <c r="V8" s="4">
        <v>4</v>
      </c>
      <c r="W8" s="4">
        <v>5</v>
      </c>
      <c r="X8" s="4">
        <v>6</v>
      </c>
      <c r="Y8" s="4">
        <v>7</v>
      </c>
      <c r="Z8" s="4">
        <v>8</v>
      </c>
      <c r="AA8" s="4">
        <v>9</v>
      </c>
      <c r="AB8" s="4">
        <v>10</v>
      </c>
      <c r="AC8" s="4">
        <v>11</v>
      </c>
      <c r="AD8" s="4">
        <v>12</v>
      </c>
      <c r="AE8" s="4">
        <v>13</v>
      </c>
      <c r="AF8" s="4">
        <v>14</v>
      </c>
      <c r="AG8" s="4">
        <v>15</v>
      </c>
      <c r="AH8" s="4">
        <v>16</v>
      </c>
      <c r="AI8" s="4">
        <v>17</v>
      </c>
      <c r="AJ8" s="4">
        <v>18</v>
      </c>
      <c r="AK8" s="4">
        <v>19</v>
      </c>
      <c r="AL8" s="4">
        <v>20</v>
      </c>
      <c r="AM8" s="4"/>
    </row>
    <row r="9" spans="2:50" ht="16.5" thickBot="1" x14ac:dyDescent="0.2">
      <c r="B9" s="101" t="s">
        <v>86</v>
      </c>
      <c r="C9" s="7" t="s">
        <v>97</v>
      </c>
      <c r="D9" s="8"/>
      <c r="E9" s="102" t="s">
        <v>113</v>
      </c>
      <c r="F9" s="100"/>
      <c r="G9" s="100"/>
      <c r="H9" s="100"/>
      <c r="I9" s="8"/>
      <c r="Q9" s="3"/>
      <c r="R9" s="15" t="s">
        <v>10</v>
      </c>
      <c r="S9" s="15" t="s">
        <v>24</v>
      </c>
      <c r="T9" s="15" t="s">
        <v>47</v>
      </c>
      <c r="U9" s="15" t="s">
        <v>25</v>
      </c>
      <c r="V9" s="15" t="s">
        <v>76</v>
      </c>
      <c r="W9" s="15" t="s">
        <v>77</v>
      </c>
      <c r="X9" s="15" t="s">
        <v>78</v>
      </c>
      <c r="Y9" s="15" t="s">
        <v>26</v>
      </c>
      <c r="Z9" s="15" t="s">
        <v>79</v>
      </c>
      <c r="AA9" s="15" t="s">
        <v>80</v>
      </c>
      <c r="AB9" s="15" t="s">
        <v>81</v>
      </c>
      <c r="AC9" s="15" t="s">
        <v>27</v>
      </c>
      <c r="AD9" s="15" t="s">
        <v>82</v>
      </c>
      <c r="AE9" s="15" t="s">
        <v>83</v>
      </c>
      <c r="AF9" s="15" t="s">
        <v>84</v>
      </c>
      <c r="AG9" s="15" t="s">
        <v>28</v>
      </c>
      <c r="AH9" s="15" t="s">
        <v>29</v>
      </c>
      <c r="AI9" s="15" t="s">
        <v>30</v>
      </c>
      <c r="AJ9" s="15"/>
      <c r="AK9" s="15"/>
      <c r="AL9" s="15"/>
      <c r="AM9" s="6" t="s">
        <v>11</v>
      </c>
      <c r="AT9" s="17" t="s">
        <v>103</v>
      </c>
      <c r="AU9" s="17" t="s">
        <v>103</v>
      </c>
      <c r="AV9" s="17" t="s">
        <v>103</v>
      </c>
      <c r="AW9" s="17" t="s">
        <v>103</v>
      </c>
      <c r="AX9" s="4"/>
    </row>
    <row r="10" spans="2:50" ht="16.5" thickBot="1" x14ac:dyDescent="0.2">
      <c r="B10" s="103" t="s">
        <v>88</v>
      </c>
      <c r="C10" s="7" t="s">
        <v>98</v>
      </c>
      <c r="D10" s="8"/>
      <c r="E10" s="7" t="s">
        <v>87</v>
      </c>
      <c r="F10" s="100"/>
      <c r="G10" s="100"/>
      <c r="H10" s="100"/>
      <c r="I10" s="8"/>
      <c r="J10" s="104"/>
      <c r="K10" s="16"/>
      <c r="L10" s="16"/>
      <c r="Q10" s="31" t="s">
        <v>15</v>
      </c>
      <c r="R10" s="4" t="str">
        <f>①SPU!$E10</f>
        <v>○</v>
      </c>
      <c r="S10" s="4" t="str">
        <f>①SPU!$E11</f>
        <v>○</v>
      </c>
      <c r="T10" s="4" t="str">
        <f>①SPU!$E12</f>
        <v>✕</v>
      </c>
      <c r="U10" s="4" t="str">
        <f>①SPU!$E13</f>
        <v>✕</v>
      </c>
      <c r="V10" s="4" t="str">
        <f>①SPU!$E14</f>
        <v>○</v>
      </c>
      <c r="W10" s="4" t="str">
        <f>①SPU!$E15</f>
        <v>○</v>
      </c>
      <c r="X10" s="4" t="str">
        <f>①SPU!$E16</f>
        <v>✕</v>
      </c>
      <c r="Y10" s="4" t="str">
        <f>①SPU!$E17</f>
        <v>○</v>
      </c>
      <c r="Z10" s="4" t="str">
        <f>①SPU!$E18</f>
        <v>○</v>
      </c>
      <c r="AA10" s="4" t="str">
        <f>①SPU!$E19</f>
        <v>✕</v>
      </c>
      <c r="AB10" s="4" t="str">
        <f>①SPU!$E20</f>
        <v>✕</v>
      </c>
      <c r="AC10" s="4" t="str">
        <f>①SPU!$E21</f>
        <v>✕</v>
      </c>
      <c r="AD10" s="4" t="str">
        <f>①SPU!$E22</f>
        <v>✕</v>
      </c>
      <c r="AE10" s="4" t="str">
        <f>①SPU!$E23</f>
        <v>✕</v>
      </c>
      <c r="AF10" s="4" t="str">
        <f>①SPU!$E24</f>
        <v>✕</v>
      </c>
      <c r="AG10" s="4" t="str">
        <f>①SPU!$E25</f>
        <v>✕</v>
      </c>
      <c r="AH10" s="4" t="str">
        <f>①SPU!$E26</f>
        <v>✕</v>
      </c>
      <c r="AI10" s="4" t="str">
        <f>①SPU!$E27</f>
        <v>✕</v>
      </c>
      <c r="AJ10" s="4"/>
      <c r="AK10" s="4"/>
      <c r="AL10" s="4"/>
      <c r="AM10" s="4"/>
      <c r="AO10" s="16"/>
      <c r="AP10" s="16"/>
      <c r="AQ10" s="16"/>
      <c r="AT10" s="30" t="s">
        <v>106</v>
      </c>
      <c r="AU10" s="75" t="s">
        <v>122</v>
      </c>
      <c r="AV10" s="96"/>
      <c r="AW10" s="29"/>
      <c r="AX10" s="19" t="s">
        <v>104</v>
      </c>
    </row>
    <row r="11" spans="2:50" s="105" customFormat="1" ht="16.5" thickBot="1" x14ac:dyDescent="0.2">
      <c r="B11" s="57"/>
      <c r="C11" s="77" t="s">
        <v>8</v>
      </c>
      <c r="D11" s="77" t="s">
        <v>101</v>
      </c>
      <c r="E11" s="77" t="s">
        <v>92</v>
      </c>
      <c r="F11" s="15" t="s">
        <v>95</v>
      </c>
      <c r="G11" s="77" t="s">
        <v>9</v>
      </c>
      <c r="H11" s="77" t="s">
        <v>75</v>
      </c>
      <c r="I11" s="77" t="s">
        <v>91</v>
      </c>
      <c r="J11" s="59" t="s">
        <v>99</v>
      </c>
      <c r="K11" s="60" t="s">
        <v>86</v>
      </c>
      <c r="L11" s="58" t="s">
        <v>100</v>
      </c>
      <c r="O11" s="94" t="s">
        <v>107</v>
      </c>
      <c r="Q11" s="31" t="s">
        <v>16</v>
      </c>
      <c r="R11" s="32">
        <f>①SPU!$F10</f>
        <v>1</v>
      </c>
      <c r="S11" s="32">
        <f>①SPU!$F11</f>
        <v>1</v>
      </c>
      <c r="T11" s="32">
        <f>①SPU!$F12</f>
        <v>0</v>
      </c>
      <c r="U11" s="32">
        <f>①SPU!$F13</f>
        <v>0</v>
      </c>
      <c r="V11" s="32">
        <f>①SPU!$F14</f>
        <v>1</v>
      </c>
      <c r="W11" s="32">
        <f>①SPU!$F15</f>
        <v>1</v>
      </c>
      <c r="X11" s="32">
        <f>①SPU!$F16</f>
        <v>0</v>
      </c>
      <c r="Y11" s="32">
        <f>①SPU!$F17</f>
        <v>1</v>
      </c>
      <c r="Z11" s="32">
        <f>①SPU!$F18</f>
        <v>0.5</v>
      </c>
      <c r="AA11" s="32">
        <f>①SPU!$F19</f>
        <v>0</v>
      </c>
      <c r="AB11" s="32">
        <f>①SPU!$F20</f>
        <v>0</v>
      </c>
      <c r="AC11" s="32">
        <f>①SPU!$F21</f>
        <v>0</v>
      </c>
      <c r="AD11" s="32">
        <f>①SPU!$F22</f>
        <v>0</v>
      </c>
      <c r="AE11" s="32">
        <f>①SPU!$F23</f>
        <v>0</v>
      </c>
      <c r="AF11" s="32">
        <f>①SPU!$F24</f>
        <v>0</v>
      </c>
      <c r="AG11" s="32">
        <f>①SPU!$F25</f>
        <v>0</v>
      </c>
      <c r="AH11" s="32">
        <f>①SPU!$F26</f>
        <v>0</v>
      </c>
      <c r="AI11" s="32">
        <f>①SPU!$F27</f>
        <v>0</v>
      </c>
      <c r="AJ11" s="4"/>
      <c r="AK11" s="4"/>
      <c r="AL11" s="4"/>
      <c r="AM11" s="2">
        <f>SUM(R11:AL11)</f>
        <v>5.5</v>
      </c>
      <c r="AO11" s="3"/>
      <c r="AP11" s="21" t="s">
        <v>12</v>
      </c>
      <c r="AQ11" s="3" t="s">
        <v>13</v>
      </c>
      <c r="AS11" s="31" t="s">
        <v>16</v>
      </c>
      <c r="AT11" s="73">
        <v>2</v>
      </c>
      <c r="AU11" s="74">
        <v>1</v>
      </c>
      <c r="AV11" s="74">
        <v>0</v>
      </c>
      <c r="AW11" s="18">
        <v>0</v>
      </c>
      <c r="AX11" s="8">
        <f>SUM(AT11:AW11)</f>
        <v>3</v>
      </c>
    </row>
    <row r="12" spans="2:50" x14ac:dyDescent="0.15">
      <c r="B12" s="7">
        <v>1</v>
      </c>
      <c r="C12" s="26" t="s">
        <v>35</v>
      </c>
      <c r="D12" s="80"/>
      <c r="E12" s="81">
        <v>0.1</v>
      </c>
      <c r="F12" s="86">
        <f>ROUNDDOWN(D12*(E12/(100%+E12)),0)</f>
        <v>0</v>
      </c>
      <c r="G12" s="88"/>
      <c r="H12" s="80"/>
      <c r="I12" s="89"/>
      <c r="J12" s="76">
        <f>IF(D12-F12-H12&lt;0,0,D12-F12-H12)</f>
        <v>0</v>
      </c>
      <c r="K12" s="54">
        <f t="shared" ref="K12:K31" si="0">D12-G12-H12+I12</f>
        <v>0</v>
      </c>
      <c r="L12" s="54">
        <f t="shared" ref="L12:L31" si="1">K12-I12-F12</f>
        <v>0</v>
      </c>
      <c r="O12" s="33" t="str">
        <f t="shared" ref="O12:O21" si="2">IF(D12=0,"×","〇")</f>
        <v>×</v>
      </c>
      <c r="Q12" s="2">
        <v>1</v>
      </c>
      <c r="R12" s="61">
        <f t="shared" ref="R12:R31" si="3">ROUNDDOWN(J12/100,0)</f>
        <v>0</v>
      </c>
      <c r="S12" s="13">
        <f t="shared" ref="S12:U27" si="4">IF(S$10="○",ROUNDDOWN($R12*S$11,0),0)</f>
        <v>0</v>
      </c>
      <c r="T12" s="13">
        <f t="shared" si="4"/>
        <v>0</v>
      </c>
      <c r="U12" s="13">
        <f t="shared" si="4"/>
        <v>0</v>
      </c>
      <c r="V12" s="61">
        <f>ROUNDDOWN(K12/100,0)</f>
        <v>0</v>
      </c>
      <c r="W12" s="61">
        <f>ROUNDDOWN(L12/100,0)</f>
        <v>0</v>
      </c>
      <c r="X12" s="13">
        <f>IF(X$10="○",$W12*X$11,0)</f>
        <v>0</v>
      </c>
      <c r="Y12" s="13">
        <f>IF(Y$10="○",$W12*Y$11,0)</f>
        <v>0</v>
      </c>
      <c r="Z12" s="13">
        <f>IF(Z$10="○",ROUNDDOWN($R12*Z$11,0),0)</f>
        <v>0</v>
      </c>
      <c r="AA12" s="13">
        <f t="shared" ref="AA12:AC27" si="5">IF(AA$10="○",ROUNDDOWN($R12*AA$11,0),0)</f>
        <v>0</v>
      </c>
      <c r="AB12" s="13">
        <f t="shared" si="5"/>
        <v>0</v>
      </c>
      <c r="AC12" s="13">
        <f>IF(AC$10="○",ROUNDDOWN($R12*AC$11,0),0)</f>
        <v>0</v>
      </c>
      <c r="AD12" s="13">
        <f t="shared" ref="AD12:AI27" si="6">IF(AD$10="○",ROUNDDOWN($R12*AD$11,0),0)</f>
        <v>0</v>
      </c>
      <c r="AE12" s="13">
        <f t="shared" si="6"/>
        <v>0</v>
      </c>
      <c r="AF12" s="13">
        <f t="shared" si="6"/>
        <v>0</v>
      </c>
      <c r="AG12" s="13">
        <f t="shared" si="6"/>
        <v>0</v>
      </c>
      <c r="AH12" s="13">
        <f t="shared" si="6"/>
        <v>0</v>
      </c>
      <c r="AI12" s="13">
        <f t="shared" si="6"/>
        <v>0</v>
      </c>
      <c r="AJ12" s="13"/>
      <c r="AK12" s="13"/>
      <c r="AL12" s="13"/>
      <c r="AM12" s="13">
        <f t="shared" ref="AM12:AM32" si="7">SUM(R12:AL12)</f>
        <v>0</v>
      </c>
      <c r="AO12" s="7">
        <v>1</v>
      </c>
      <c r="AP12" s="23">
        <v>0</v>
      </c>
      <c r="AQ12" s="25">
        <f t="shared" ref="AQ12:AQ31" si="8">R12*AP12</f>
        <v>0</v>
      </c>
      <c r="AS12" s="2">
        <v>1</v>
      </c>
      <c r="AT12" s="72">
        <f t="shared" ref="AT12:AT31" si="9">$R12*$AT$11</f>
        <v>0</v>
      </c>
      <c r="AU12" s="72">
        <f t="shared" ref="AU12:AU31" si="10">$R12*$AU$11</f>
        <v>0</v>
      </c>
      <c r="AV12" s="72">
        <f t="shared" ref="AV12:AV31" si="11">$R12*$AV$11</f>
        <v>0</v>
      </c>
      <c r="AW12" s="72">
        <f t="shared" ref="AW12:AW31" si="12">$R12*$AW$11</f>
        <v>0</v>
      </c>
      <c r="AX12" s="13">
        <f t="shared" ref="AX12:AX31" si="13">SUM(AT12:AW12)</f>
        <v>0</v>
      </c>
    </row>
    <row r="13" spans="2:50" x14ac:dyDescent="0.15">
      <c r="B13" s="7">
        <v>2</v>
      </c>
      <c r="C13" s="27" t="s">
        <v>36</v>
      </c>
      <c r="D13" s="53"/>
      <c r="E13" s="82">
        <v>0.1</v>
      </c>
      <c r="F13" s="86">
        <f t="shared" ref="F13:F31" si="14">ROUNDDOWN(D13*(E13/(100%+E13)),0)</f>
        <v>0</v>
      </c>
      <c r="G13" s="90"/>
      <c r="H13" s="53"/>
      <c r="I13" s="91"/>
      <c r="J13" s="76">
        <f t="shared" ref="J13:J31" si="15">IF(D13-F13-H13&lt;0,0,D13-F13-H13)</f>
        <v>0</v>
      </c>
      <c r="K13" s="54">
        <f t="shared" si="0"/>
        <v>0</v>
      </c>
      <c r="L13" s="54">
        <f t="shared" si="1"/>
        <v>0</v>
      </c>
      <c r="O13" s="33" t="str">
        <f t="shared" si="2"/>
        <v>×</v>
      </c>
      <c r="Q13" s="2">
        <v>2</v>
      </c>
      <c r="R13" s="61">
        <f t="shared" si="3"/>
        <v>0</v>
      </c>
      <c r="S13" s="13">
        <f t="shared" si="4"/>
        <v>0</v>
      </c>
      <c r="T13" s="13">
        <f t="shared" si="4"/>
        <v>0</v>
      </c>
      <c r="U13" s="13">
        <f t="shared" si="4"/>
        <v>0</v>
      </c>
      <c r="V13" s="61">
        <f t="shared" ref="V13:V31" si="16">ROUNDDOWN(K13/100,0)</f>
        <v>0</v>
      </c>
      <c r="W13" s="61">
        <f t="shared" ref="W13:W31" si="17">ROUNDDOWN(L13/100,0)</f>
        <v>0</v>
      </c>
      <c r="X13" s="13">
        <f t="shared" ref="X13:Y31" si="18">IF(X$10="○",$W13*X$11,0)</f>
        <v>0</v>
      </c>
      <c r="Y13" s="13">
        <f t="shared" si="18"/>
        <v>0</v>
      </c>
      <c r="Z13" s="13">
        <f t="shared" ref="Z13:AI31" si="19">IF(Z$10="○",ROUNDDOWN($R13*Z$11,0),0)</f>
        <v>0</v>
      </c>
      <c r="AA13" s="13">
        <f t="shared" si="5"/>
        <v>0</v>
      </c>
      <c r="AB13" s="13">
        <f t="shared" si="5"/>
        <v>0</v>
      </c>
      <c r="AC13" s="13">
        <f t="shared" si="5"/>
        <v>0</v>
      </c>
      <c r="AD13" s="13">
        <f t="shared" si="6"/>
        <v>0</v>
      </c>
      <c r="AE13" s="13">
        <f t="shared" si="6"/>
        <v>0</v>
      </c>
      <c r="AF13" s="13">
        <f t="shared" si="6"/>
        <v>0</v>
      </c>
      <c r="AG13" s="13">
        <f t="shared" si="6"/>
        <v>0</v>
      </c>
      <c r="AH13" s="13">
        <f t="shared" si="6"/>
        <v>0</v>
      </c>
      <c r="AI13" s="13">
        <f t="shared" si="6"/>
        <v>0</v>
      </c>
      <c r="AJ13" s="13"/>
      <c r="AK13" s="13"/>
      <c r="AL13" s="13"/>
      <c r="AM13" s="13">
        <f t="shared" si="7"/>
        <v>0</v>
      </c>
      <c r="AO13" s="7">
        <v>2</v>
      </c>
      <c r="AP13" s="24">
        <v>0</v>
      </c>
      <c r="AQ13" s="25">
        <f t="shared" si="8"/>
        <v>0</v>
      </c>
      <c r="AS13" s="2">
        <v>2</v>
      </c>
      <c r="AT13" s="13">
        <f t="shared" si="9"/>
        <v>0</v>
      </c>
      <c r="AU13" s="13">
        <f t="shared" si="10"/>
        <v>0</v>
      </c>
      <c r="AV13" s="13">
        <f t="shared" si="11"/>
        <v>0</v>
      </c>
      <c r="AW13" s="13">
        <f t="shared" si="12"/>
        <v>0</v>
      </c>
      <c r="AX13" s="13">
        <f t="shared" si="13"/>
        <v>0</v>
      </c>
    </row>
    <row r="14" spans="2:50" x14ac:dyDescent="0.15">
      <c r="B14" s="7">
        <v>3</v>
      </c>
      <c r="C14" s="27" t="s">
        <v>37</v>
      </c>
      <c r="D14" s="53"/>
      <c r="E14" s="82">
        <v>0.1</v>
      </c>
      <c r="F14" s="86">
        <f t="shared" si="14"/>
        <v>0</v>
      </c>
      <c r="G14" s="90"/>
      <c r="H14" s="53"/>
      <c r="I14" s="91"/>
      <c r="J14" s="76">
        <f t="shared" si="15"/>
        <v>0</v>
      </c>
      <c r="K14" s="54">
        <f t="shared" si="0"/>
        <v>0</v>
      </c>
      <c r="L14" s="54">
        <f t="shared" si="1"/>
        <v>0</v>
      </c>
      <c r="O14" s="33" t="str">
        <f t="shared" si="2"/>
        <v>×</v>
      </c>
      <c r="Q14" s="2">
        <v>3</v>
      </c>
      <c r="R14" s="61">
        <f t="shared" si="3"/>
        <v>0</v>
      </c>
      <c r="S14" s="13">
        <f t="shared" si="4"/>
        <v>0</v>
      </c>
      <c r="T14" s="13">
        <f t="shared" si="4"/>
        <v>0</v>
      </c>
      <c r="U14" s="13">
        <f t="shared" si="4"/>
        <v>0</v>
      </c>
      <c r="V14" s="61">
        <f t="shared" si="16"/>
        <v>0</v>
      </c>
      <c r="W14" s="61">
        <f t="shared" si="17"/>
        <v>0</v>
      </c>
      <c r="X14" s="13">
        <f t="shared" si="18"/>
        <v>0</v>
      </c>
      <c r="Y14" s="13">
        <f t="shared" si="18"/>
        <v>0</v>
      </c>
      <c r="Z14" s="13">
        <f t="shared" si="19"/>
        <v>0</v>
      </c>
      <c r="AA14" s="13">
        <f t="shared" si="5"/>
        <v>0</v>
      </c>
      <c r="AB14" s="13">
        <f t="shared" si="5"/>
        <v>0</v>
      </c>
      <c r="AC14" s="13">
        <f t="shared" si="5"/>
        <v>0</v>
      </c>
      <c r="AD14" s="13">
        <f t="shared" si="6"/>
        <v>0</v>
      </c>
      <c r="AE14" s="13">
        <f t="shared" si="6"/>
        <v>0</v>
      </c>
      <c r="AF14" s="13">
        <f t="shared" si="6"/>
        <v>0</v>
      </c>
      <c r="AG14" s="13">
        <f t="shared" si="6"/>
        <v>0</v>
      </c>
      <c r="AH14" s="13">
        <f t="shared" si="6"/>
        <v>0</v>
      </c>
      <c r="AI14" s="13">
        <f t="shared" si="6"/>
        <v>0</v>
      </c>
      <c r="AJ14" s="13"/>
      <c r="AK14" s="13"/>
      <c r="AL14" s="13"/>
      <c r="AM14" s="13">
        <f t="shared" si="7"/>
        <v>0</v>
      </c>
      <c r="AO14" s="7">
        <v>3</v>
      </c>
      <c r="AP14" s="24">
        <v>0</v>
      </c>
      <c r="AQ14" s="25">
        <f t="shared" si="8"/>
        <v>0</v>
      </c>
      <c r="AS14" s="2">
        <v>3</v>
      </c>
      <c r="AT14" s="13">
        <f t="shared" si="9"/>
        <v>0</v>
      </c>
      <c r="AU14" s="13">
        <f t="shared" si="10"/>
        <v>0</v>
      </c>
      <c r="AV14" s="13">
        <f t="shared" si="11"/>
        <v>0</v>
      </c>
      <c r="AW14" s="13">
        <f t="shared" si="12"/>
        <v>0</v>
      </c>
      <c r="AX14" s="13">
        <f t="shared" si="13"/>
        <v>0</v>
      </c>
    </row>
    <row r="15" spans="2:50" x14ac:dyDescent="0.15">
      <c r="B15" s="7">
        <v>4</v>
      </c>
      <c r="C15" s="27" t="s">
        <v>38</v>
      </c>
      <c r="D15" s="53"/>
      <c r="E15" s="82">
        <v>0.1</v>
      </c>
      <c r="F15" s="86">
        <f t="shared" si="14"/>
        <v>0</v>
      </c>
      <c r="G15" s="90"/>
      <c r="H15" s="53"/>
      <c r="I15" s="91"/>
      <c r="J15" s="76">
        <f t="shared" si="15"/>
        <v>0</v>
      </c>
      <c r="K15" s="54">
        <f t="shared" si="0"/>
        <v>0</v>
      </c>
      <c r="L15" s="54">
        <f t="shared" si="1"/>
        <v>0</v>
      </c>
      <c r="O15" s="33" t="str">
        <f t="shared" si="2"/>
        <v>×</v>
      </c>
      <c r="Q15" s="2">
        <v>4</v>
      </c>
      <c r="R15" s="61">
        <f t="shared" si="3"/>
        <v>0</v>
      </c>
      <c r="S15" s="13">
        <f t="shared" si="4"/>
        <v>0</v>
      </c>
      <c r="T15" s="13">
        <f t="shared" si="4"/>
        <v>0</v>
      </c>
      <c r="U15" s="13">
        <f t="shared" si="4"/>
        <v>0</v>
      </c>
      <c r="V15" s="61">
        <f t="shared" si="16"/>
        <v>0</v>
      </c>
      <c r="W15" s="61">
        <f t="shared" si="17"/>
        <v>0</v>
      </c>
      <c r="X15" s="13">
        <f t="shared" si="18"/>
        <v>0</v>
      </c>
      <c r="Y15" s="13">
        <f t="shared" si="18"/>
        <v>0</v>
      </c>
      <c r="Z15" s="13">
        <f t="shared" si="19"/>
        <v>0</v>
      </c>
      <c r="AA15" s="13">
        <f t="shared" si="5"/>
        <v>0</v>
      </c>
      <c r="AB15" s="13">
        <f t="shared" si="5"/>
        <v>0</v>
      </c>
      <c r="AC15" s="13">
        <f t="shared" si="5"/>
        <v>0</v>
      </c>
      <c r="AD15" s="13">
        <f t="shared" si="6"/>
        <v>0</v>
      </c>
      <c r="AE15" s="13">
        <f t="shared" si="6"/>
        <v>0</v>
      </c>
      <c r="AF15" s="13">
        <f t="shared" si="6"/>
        <v>0</v>
      </c>
      <c r="AG15" s="13">
        <f t="shared" si="6"/>
        <v>0</v>
      </c>
      <c r="AH15" s="13">
        <f t="shared" si="6"/>
        <v>0</v>
      </c>
      <c r="AI15" s="13">
        <f t="shared" si="6"/>
        <v>0</v>
      </c>
      <c r="AJ15" s="13"/>
      <c r="AK15" s="13"/>
      <c r="AL15" s="13"/>
      <c r="AM15" s="13">
        <f t="shared" si="7"/>
        <v>0</v>
      </c>
      <c r="AO15" s="7">
        <v>4</v>
      </c>
      <c r="AP15" s="24">
        <v>0</v>
      </c>
      <c r="AQ15" s="25">
        <f t="shared" si="8"/>
        <v>0</v>
      </c>
      <c r="AS15" s="2">
        <v>4</v>
      </c>
      <c r="AT15" s="13">
        <f t="shared" si="9"/>
        <v>0</v>
      </c>
      <c r="AU15" s="13">
        <f t="shared" si="10"/>
        <v>0</v>
      </c>
      <c r="AV15" s="13">
        <f t="shared" si="11"/>
        <v>0</v>
      </c>
      <c r="AW15" s="13">
        <f t="shared" si="12"/>
        <v>0</v>
      </c>
      <c r="AX15" s="13">
        <f t="shared" si="13"/>
        <v>0</v>
      </c>
    </row>
    <row r="16" spans="2:50" x14ac:dyDescent="0.15">
      <c r="B16" s="7">
        <v>5</v>
      </c>
      <c r="C16" s="27" t="s">
        <v>39</v>
      </c>
      <c r="D16" s="53"/>
      <c r="E16" s="82">
        <v>0.1</v>
      </c>
      <c r="F16" s="86">
        <f t="shared" si="14"/>
        <v>0</v>
      </c>
      <c r="G16" s="90"/>
      <c r="H16" s="53"/>
      <c r="I16" s="91"/>
      <c r="J16" s="76">
        <f t="shared" si="15"/>
        <v>0</v>
      </c>
      <c r="K16" s="54">
        <f t="shared" si="0"/>
        <v>0</v>
      </c>
      <c r="L16" s="54">
        <f t="shared" si="1"/>
        <v>0</v>
      </c>
      <c r="O16" s="33" t="str">
        <f t="shared" si="2"/>
        <v>×</v>
      </c>
      <c r="Q16" s="2">
        <v>5</v>
      </c>
      <c r="R16" s="61">
        <f t="shared" si="3"/>
        <v>0</v>
      </c>
      <c r="S16" s="13">
        <f t="shared" si="4"/>
        <v>0</v>
      </c>
      <c r="T16" s="13">
        <f t="shared" si="4"/>
        <v>0</v>
      </c>
      <c r="U16" s="13">
        <f t="shared" si="4"/>
        <v>0</v>
      </c>
      <c r="V16" s="61">
        <f t="shared" si="16"/>
        <v>0</v>
      </c>
      <c r="W16" s="61">
        <f t="shared" si="17"/>
        <v>0</v>
      </c>
      <c r="X16" s="13">
        <f t="shared" si="18"/>
        <v>0</v>
      </c>
      <c r="Y16" s="13">
        <f t="shared" si="18"/>
        <v>0</v>
      </c>
      <c r="Z16" s="13">
        <f t="shared" si="19"/>
        <v>0</v>
      </c>
      <c r="AA16" s="13">
        <f t="shared" si="5"/>
        <v>0</v>
      </c>
      <c r="AB16" s="13">
        <f t="shared" si="5"/>
        <v>0</v>
      </c>
      <c r="AC16" s="13">
        <f t="shared" si="5"/>
        <v>0</v>
      </c>
      <c r="AD16" s="13">
        <f t="shared" si="6"/>
        <v>0</v>
      </c>
      <c r="AE16" s="13">
        <f t="shared" si="6"/>
        <v>0</v>
      </c>
      <c r="AF16" s="13">
        <f t="shared" si="6"/>
        <v>0</v>
      </c>
      <c r="AG16" s="13">
        <f t="shared" si="6"/>
        <v>0</v>
      </c>
      <c r="AH16" s="13">
        <f t="shared" si="6"/>
        <v>0</v>
      </c>
      <c r="AI16" s="13">
        <f t="shared" si="6"/>
        <v>0</v>
      </c>
      <c r="AJ16" s="13"/>
      <c r="AK16" s="13"/>
      <c r="AL16" s="13"/>
      <c r="AM16" s="13">
        <f t="shared" si="7"/>
        <v>0</v>
      </c>
      <c r="AO16" s="7">
        <v>5</v>
      </c>
      <c r="AP16" s="24">
        <v>0</v>
      </c>
      <c r="AQ16" s="25">
        <f t="shared" si="8"/>
        <v>0</v>
      </c>
      <c r="AS16" s="2">
        <v>5</v>
      </c>
      <c r="AT16" s="13">
        <f t="shared" si="9"/>
        <v>0</v>
      </c>
      <c r="AU16" s="13">
        <f t="shared" si="10"/>
        <v>0</v>
      </c>
      <c r="AV16" s="13">
        <f t="shared" si="11"/>
        <v>0</v>
      </c>
      <c r="AW16" s="13">
        <f t="shared" si="12"/>
        <v>0</v>
      </c>
      <c r="AX16" s="13">
        <f t="shared" si="13"/>
        <v>0</v>
      </c>
    </row>
    <row r="17" spans="2:50" x14ac:dyDescent="0.15">
      <c r="B17" s="7">
        <v>6</v>
      </c>
      <c r="C17" s="27" t="s">
        <v>40</v>
      </c>
      <c r="D17" s="53"/>
      <c r="E17" s="82">
        <v>0.1</v>
      </c>
      <c r="F17" s="86">
        <f t="shared" si="14"/>
        <v>0</v>
      </c>
      <c r="G17" s="90"/>
      <c r="H17" s="53"/>
      <c r="I17" s="91"/>
      <c r="J17" s="76">
        <f t="shared" si="15"/>
        <v>0</v>
      </c>
      <c r="K17" s="54">
        <f t="shared" si="0"/>
        <v>0</v>
      </c>
      <c r="L17" s="54">
        <f t="shared" si="1"/>
        <v>0</v>
      </c>
      <c r="O17" s="33" t="str">
        <f t="shared" si="2"/>
        <v>×</v>
      </c>
      <c r="Q17" s="2">
        <v>6</v>
      </c>
      <c r="R17" s="61">
        <f t="shared" si="3"/>
        <v>0</v>
      </c>
      <c r="S17" s="13">
        <f t="shared" si="4"/>
        <v>0</v>
      </c>
      <c r="T17" s="13">
        <f t="shared" si="4"/>
        <v>0</v>
      </c>
      <c r="U17" s="13">
        <f t="shared" si="4"/>
        <v>0</v>
      </c>
      <c r="V17" s="61">
        <f t="shared" si="16"/>
        <v>0</v>
      </c>
      <c r="W17" s="61">
        <f t="shared" si="17"/>
        <v>0</v>
      </c>
      <c r="X17" s="13">
        <f t="shared" si="18"/>
        <v>0</v>
      </c>
      <c r="Y17" s="13">
        <f t="shared" si="18"/>
        <v>0</v>
      </c>
      <c r="Z17" s="13">
        <f t="shared" si="19"/>
        <v>0</v>
      </c>
      <c r="AA17" s="13">
        <f t="shared" si="5"/>
        <v>0</v>
      </c>
      <c r="AB17" s="13">
        <f t="shared" si="5"/>
        <v>0</v>
      </c>
      <c r="AC17" s="13">
        <f t="shared" si="5"/>
        <v>0</v>
      </c>
      <c r="AD17" s="13">
        <f t="shared" si="6"/>
        <v>0</v>
      </c>
      <c r="AE17" s="13">
        <f t="shared" si="6"/>
        <v>0</v>
      </c>
      <c r="AF17" s="13">
        <f t="shared" si="6"/>
        <v>0</v>
      </c>
      <c r="AG17" s="13">
        <f t="shared" si="6"/>
        <v>0</v>
      </c>
      <c r="AH17" s="13">
        <f t="shared" si="6"/>
        <v>0</v>
      </c>
      <c r="AI17" s="13">
        <f t="shared" si="6"/>
        <v>0</v>
      </c>
      <c r="AJ17" s="13"/>
      <c r="AK17" s="13"/>
      <c r="AL17" s="13"/>
      <c r="AM17" s="13">
        <f t="shared" si="7"/>
        <v>0</v>
      </c>
      <c r="AO17" s="7">
        <v>6</v>
      </c>
      <c r="AP17" s="24">
        <v>0</v>
      </c>
      <c r="AQ17" s="25">
        <f t="shared" si="8"/>
        <v>0</v>
      </c>
      <c r="AS17" s="2">
        <v>6</v>
      </c>
      <c r="AT17" s="13">
        <f t="shared" si="9"/>
        <v>0</v>
      </c>
      <c r="AU17" s="13">
        <f t="shared" si="10"/>
        <v>0</v>
      </c>
      <c r="AV17" s="13">
        <f t="shared" si="11"/>
        <v>0</v>
      </c>
      <c r="AW17" s="13">
        <f t="shared" si="12"/>
        <v>0</v>
      </c>
      <c r="AX17" s="13">
        <f t="shared" si="13"/>
        <v>0</v>
      </c>
    </row>
    <row r="18" spans="2:50" x14ac:dyDescent="0.15">
      <c r="B18" s="7">
        <v>7</v>
      </c>
      <c r="C18" s="27" t="s">
        <v>41</v>
      </c>
      <c r="D18" s="53"/>
      <c r="E18" s="82">
        <v>0.1</v>
      </c>
      <c r="F18" s="86">
        <f t="shared" si="14"/>
        <v>0</v>
      </c>
      <c r="G18" s="90"/>
      <c r="H18" s="53"/>
      <c r="I18" s="91"/>
      <c r="J18" s="76">
        <f t="shared" si="15"/>
        <v>0</v>
      </c>
      <c r="K18" s="54">
        <f>D18-G18-H18+I18</f>
        <v>0</v>
      </c>
      <c r="L18" s="54">
        <f t="shared" si="1"/>
        <v>0</v>
      </c>
      <c r="O18" s="33" t="str">
        <f t="shared" si="2"/>
        <v>×</v>
      </c>
      <c r="Q18" s="2">
        <v>7</v>
      </c>
      <c r="R18" s="61">
        <f t="shared" si="3"/>
        <v>0</v>
      </c>
      <c r="S18" s="13">
        <f t="shared" si="4"/>
        <v>0</v>
      </c>
      <c r="T18" s="13">
        <f t="shared" si="4"/>
        <v>0</v>
      </c>
      <c r="U18" s="13">
        <f t="shared" si="4"/>
        <v>0</v>
      </c>
      <c r="V18" s="61">
        <f t="shared" si="16"/>
        <v>0</v>
      </c>
      <c r="W18" s="61">
        <f t="shared" si="17"/>
        <v>0</v>
      </c>
      <c r="X18" s="13">
        <f t="shared" si="18"/>
        <v>0</v>
      </c>
      <c r="Y18" s="13">
        <f t="shared" si="18"/>
        <v>0</v>
      </c>
      <c r="Z18" s="13">
        <f t="shared" si="19"/>
        <v>0</v>
      </c>
      <c r="AA18" s="13">
        <f t="shared" si="5"/>
        <v>0</v>
      </c>
      <c r="AB18" s="13">
        <f t="shared" si="5"/>
        <v>0</v>
      </c>
      <c r="AC18" s="13">
        <f t="shared" si="5"/>
        <v>0</v>
      </c>
      <c r="AD18" s="13">
        <f t="shared" si="6"/>
        <v>0</v>
      </c>
      <c r="AE18" s="13">
        <f t="shared" si="6"/>
        <v>0</v>
      </c>
      <c r="AF18" s="13">
        <f t="shared" si="6"/>
        <v>0</v>
      </c>
      <c r="AG18" s="13">
        <f t="shared" si="6"/>
        <v>0</v>
      </c>
      <c r="AH18" s="13">
        <f t="shared" si="6"/>
        <v>0</v>
      </c>
      <c r="AI18" s="13">
        <f t="shared" si="6"/>
        <v>0</v>
      </c>
      <c r="AJ18" s="13"/>
      <c r="AK18" s="13"/>
      <c r="AL18" s="13"/>
      <c r="AM18" s="13">
        <f t="shared" si="7"/>
        <v>0</v>
      </c>
      <c r="AO18" s="7">
        <v>7</v>
      </c>
      <c r="AP18" s="24">
        <v>0</v>
      </c>
      <c r="AQ18" s="25">
        <f t="shared" si="8"/>
        <v>0</v>
      </c>
      <c r="AS18" s="2">
        <v>7</v>
      </c>
      <c r="AT18" s="13">
        <f t="shared" si="9"/>
        <v>0</v>
      </c>
      <c r="AU18" s="13">
        <f t="shared" si="10"/>
        <v>0</v>
      </c>
      <c r="AV18" s="13">
        <f t="shared" si="11"/>
        <v>0</v>
      </c>
      <c r="AW18" s="13">
        <f t="shared" si="12"/>
        <v>0</v>
      </c>
      <c r="AX18" s="13">
        <f t="shared" si="13"/>
        <v>0</v>
      </c>
    </row>
    <row r="19" spans="2:50" x14ac:dyDescent="0.15">
      <c r="B19" s="7">
        <v>8</v>
      </c>
      <c r="C19" s="27" t="s">
        <v>42</v>
      </c>
      <c r="D19" s="53"/>
      <c r="E19" s="82">
        <v>0.1</v>
      </c>
      <c r="F19" s="86">
        <f t="shared" si="14"/>
        <v>0</v>
      </c>
      <c r="G19" s="90"/>
      <c r="H19" s="53"/>
      <c r="I19" s="91"/>
      <c r="J19" s="76">
        <f t="shared" si="15"/>
        <v>0</v>
      </c>
      <c r="K19" s="54">
        <f t="shared" si="0"/>
        <v>0</v>
      </c>
      <c r="L19" s="54">
        <f t="shared" si="1"/>
        <v>0</v>
      </c>
      <c r="O19" s="33" t="str">
        <f t="shared" si="2"/>
        <v>×</v>
      </c>
      <c r="Q19" s="2">
        <v>8</v>
      </c>
      <c r="R19" s="61">
        <f t="shared" si="3"/>
        <v>0</v>
      </c>
      <c r="S19" s="13">
        <f t="shared" si="4"/>
        <v>0</v>
      </c>
      <c r="T19" s="13">
        <f t="shared" si="4"/>
        <v>0</v>
      </c>
      <c r="U19" s="13">
        <f t="shared" si="4"/>
        <v>0</v>
      </c>
      <c r="V19" s="61">
        <f t="shared" si="16"/>
        <v>0</v>
      </c>
      <c r="W19" s="61">
        <f t="shared" si="17"/>
        <v>0</v>
      </c>
      <c r="X19" s="13">
        <f t="shared" si="18"/>
        <v>0</v>
      </c>
      <c r="Y19" s="13">
        <f t="shared" si="18"/>
        <v>0</v>
      </c>
      <c r="Z19" s="13">
        <f t="shared" si="19"/>
        <v>0</v>
      </c>
      <c r="AA19" s="13">
        <f t="shared" si="5"/>
        <v>0</v>
      </c>
      <c r="AB19" s="13">
        <f t="shared" si="5"/>
        <v>0</v>
      </c>
      <c r="AC19" s="13">
        <f t="shared" si="5"/>
        <v>0</v>
      </c>
      <c r="AD19" s="13">
        <f t="shared" si="6"/>
        <v>0</v>
      </c>
      <c r="AE19" s="13">
        <f t="shared" si="6"/>
        <v>0</v>
      </c>
      <c r="AF19" s="13">
        <f t="shared" si="6"/>
        <v>0</v>
      </c>
      <c r="AG19" s="13">
        <f t="shared" si="6"/>
        <v>0</v>
      </c>
      <c r="AH19" s="13">
        <f t="shared" si="6"/>
        <v>0</v>
      </c>
      <c r="AI19" s="13">
        <f t="shared" si="6"/>
        <v>0</v>
      </c>
      <c r="AJ19" s="13"/>
      <c r="AK19" s="13"/>
      <c r="AL19" s="13"/>
      <c r="AM19" s="13">
        <f t="shared" si="7"/>
        <v>0</v>
      </c>
      <c r="AO19" s="7">
        <v>8</v>
      </c>
      <c r="AP19" s="24">
        <v>0</v>
      </c>
      <c r="AQ19" s="25">
        <f t="shared" si="8"/>
        <v>0</v>
      </c>
      <c r="AS19" s="2">
        <v>8</v>
      </c>
      <c r="AT19" s="13">
        <f t="shared" si="9"/>
        <v>0</v>
      </c>
      <c r="AU19" s="13">
        <f t="shared" si="10"/>
        <v>0</v>
      </c>
      <c r="AV19" s="13">
        <f t="shared" si="11"/>
        <v>0</v>
      </c>
      <c r="AW19" s="13">
        <f t="shared" si="12"/>
        <v>0</v>
      </c>
      <c r="AX19" s="13">
        <f t="shared" si="13"/>
        <v>0</v>
      </c>
    </row>
    <row r="20" spans="2:50" x14ac:dyDescent="0.15">
      <c r="B20" s="7">
        <v>9</v>
      </c>
      <c r="C20" s="27" t="s">
        <v>43</v>
      </c>
      <c r="D20" s="53"/>
      <c r="E20" s="82">
        <v>0.1</v>
      </c>
      <c r="F20" s="86">
        <f t="shared" si="14"/>
        <v>0</v>
      </c>
      <c r="G20" s="90"/>
      <c r="H20" s="53"/>
      <c r="I20" s="91"/>
      <c r="J20" s="76">
        <f t="shared" si="15"/>
        <v>0</v>
      </c>
      <c r="K20" s="54">
        <f t="shared" si="0"/>
        <v>0</v>
      </c>
      <c r="L20" s="54">
        <f t="shared" si="1"/>
        <v>0</v>
      </c>
      <c r="O20" s="33" t="str">
        <f t="shared" si="2"/>
        <v>×</v>
      </c>
      <c r="Q20" s="2">
        <v>9</v>
      </c>
      <c r="R20" s="61">
        <f t="shared" si="3"/>
        <v>0</v>
      </c>
      <c r="S20" s="13">
        <f t="shared" si="4"/>
        <v>0</v>
      </c>
      <c r="T20" s="13">
        <f t="shared" si="4"/>
        <v>0</v>
      </c>
      <c r="U20" s="13">
        <f t="shared" si="4"/>
        <v>0</v>
      </c>
      <c r="V20" s="61">
        <f t="shared" si="16"/>
        <v>0</v>
      </c>
      <c r="W20" s="61">
        <f t="shared" si="17"/>
        <v>0</v>
      </c>
      <c r="X20" s="13">
        <f t="shared" si="18"/>
        <v>0</v>
      </c>
      <c r="Y20" s="13">
        <f t="shared" si="18"/>
        <v>0</v>
      </c>
      <c r="Z20" s="13">
        <f t="shared" si="19"/>
        <v>0</v>
      </c>
      <c r="AA20" s="13">
        <f t="shared" si="5"/>
        <v>0</v>
      </c>
      <c r="AB20" s="13">
        <f t="shared" si="5"/>
        <v>0</v>
      </c>
      <c r="AC20" s="13">
        <f t="shared" si="5"/>
        <v>0</v>
      </c>
      <c r="AD20" s="13">
        <f t="shared" si="6"/>
        <v>0</v>
      </c>
      <c r="AE20" s="13">
        <f t="shared" si="6"/>
        <v>0</v>
      </c>
      <c r="AF20" s="13">
        <f t="shared" si="6"/>
        <v>0</v>
      </c>
      <c r="AG20" s="13">
        <f t="shared" si="6"/>
        <v>0</v>
      </c>
      <c r="AH20" s="13">
        <f t="shared" si="6"/>
        <v>0</v>
      </c>
      <c r="AI20" s="13">
        <f t="shared" si="6"/>
        <v>0</v>
      </c>
      <c r="AJ20" s="13"/>
      <c r="AK20" s="13"/>
      <c r="AL20" s="13"/>
      <c r="AM20" s="13">
        <f t="shared" si="7"/>
        <v>0</v>
      </c>
      <c r="AO20" s="7">
        <v>9</v>
      </c>
      <c r="AP20" s="24">
        <v>9</v>
      </c>
      <c r="AQ20" s="25">
        <f t="shared" si="8"/>
        <v>0</v>
      </c>
      <c r="AS20" s="2">
        <v>9</v>
      </c>
      <c r="AT20" s="13">
        <f t="shared" si="9"/>
        <v>0</v>
      </c>
      <c r="AU20" s="13">
        <f t="shared" si="10"/>
        <v>0</v>
      </c>
      <c r="AV20" s="13">
        <f t="shared" si="11"/>
        <v>0</v>
      </c>
      <c r="AW20" s="13">
        <f t="shared" si="12"/>
        <v>0</v>
      </c>
      <c r="AX20" s="13">
        <f t="shared" si="13"/>
        <v>0</v>
      </c>
    </row>
    <row r="21" spans="2:50" x14ac:dyDescent="0.15">
      <c r="B21" s="7">
        <v>10</v>
      </c>
      <c r="C21" s="27" t="s">
        <v>42</v>
      </c>
      <c r="D21" s="53"/>
      <c r="E21" s="82">
        <v>0.1</v>
      </c>
      <c r="F21" s="86">
        <f t="shared" si="14"/>
        <v>0</v>
      </c>
      <c r="G21" s="90"/>
      <c r="H21" s="53"/>
      <c r="I21" s="91"/>
      <c r="J21" s="76">
        <f t="shared" si="15"/>
        <v>0</v>
      </c>
      <c r="K21" s="54">
        <f t="shared" si="0"/>
        <v>0</v>
      </c>
      <c r="L21" s="54">
        <f t="shared" si="1"/>
        <v>0</v>
      </c>
      <c r="O21" s="33" t="str">
        <f t="shared" si="2"/>
        <v>×</v>
      </c>
      <c r="Q21" s="2">
        <v>10</v>
      </c>
      <c r="R21" s="61">
        <f t="shared" si="3"/>
        <v>0</v>
      </c>
      <c r="S21" s="13">
        <f t="shared" si="4"/>
        <v>0</v>
      </c>
      <c r="T21" s="13">
        <f t="shared" si="4"/>
        <v>0</v>
      </c>
      <c r="U21" s="13">
        <f t="shared" si="4"/>
        <v>0</v>
      </c>
      <c r="V21" s="61">
        <f t="shared" si="16"/>
        <v>0</v>
      </c>
      <c r="W21" s="61">
        <f t="shared" si="17"/>
        <v>0</v>
      </c>
      <c r="X21" s="13">
        <f t="shared" si="18"/>
        <v>0</v>
      </c>
      <c r="Y21" s="13">
        <f t="shared" si="18"/>
        <v>0</v>
      </c>
      <c r="Z21" s="13">
        <f t="shared" si="19"/>
        <v>0</v>
      </c>
      <c r="AA21" s="13">
        <f t="shared" si="5"/>
        <v>0</v>
      </c>
      <c r="AB21" s="13">
        <f t="shared" si="5"/>
        <v>0</v>
      </c>
      <c r="AC21" s="13">
        <f t="shared" si="5"/>
        <v>0</v>
      </c>
      <c r="AD21" s="13">
        <f t="shared" si="6"/>
        <v>0</v>
      </c>
      <c r="AE21" s="13">
        <f t="shared" si="6"/>
        <v>0</v>
      </c>
      <c r="AF21" s="13">
        <f t="shared" si="6"/>
        <v>0</v>
      </c>
      <c r="AG21" s="13">
        <f t="shared" si="6"/>
        <v>0</v>
      </c>
      <c r="AH21" s="13">
        <f t="shared" si="6"/>
        <v>0</v>
      </c>
      <c r="AI21" s="13">
        <f t="shared" si="6"/>
        <v>0</v>
      </c>
      <c r="AJ21" s="13"/>
      <c r="AK21" s="13"/>
      <c r="AL21" s="13"/>
      <c r="AM21" s="13">
        <f t="shared" si="7"/>
        <v>0</v>
      </c>
      <c r="AO21" s="7">
        <v>10</v>
      </c>
      <c r="AP21" s="24">
        <v>0</v>
      </c>
      <c r="AQ21" s="25">
        <f t="shared" si="8"/>
        <v>0</v>
      </c>
      <c r="AS21" s="2">
        <v>10</v>
      </c>
      <c r="AT21" s="13">
        <f t="shared" si="9"/>
        <v>0</v>
      </c>
      <c r="AU21" s="13">
        <f t="shared" si="10"/>
        <v>0</v>
      </c>
      <c r="AV21" s="13">
        <f t="shared" si="11"/>
        <v>0</v>
      </c>
      <c r="AW21" s="13">
        <f t="shared" si="12"/>
        <v>0</v>
      </c>
      <c r="AX21" s="13">
        <f t="shared" si="13"/>
        <v>0</v>
      </c>
    </row>
    <row r="22" spans="2:50" x14ac:dyDescent="0.15">
      <c r="B22" s="7">
        <v>11</v>
      </c>
      <c r="C22" s="27"/>
      <c r="D22" s="53"/>
      <c r="E22" s="82"/>
      <c r="F22" s="86">
        <f t="shared" si="14"/>
        <v>0</v>
      </c>
      <c r="G22" s="90"/>
      <c r="H22" s="53"/>
      <c r="I22" s="91"/>
      <c r="J22" s="76">
        <f t="shared" si="15"/>
        <v>0</v>
      </c>
      <c r="K22" s="54">
        <f t="shared" si="0"/>
        <v>0</v>
      </c>
      <c r="L22" s="54">
        <f t="shared" si="1"/>
        <v>0</v>
      </c>
      <c r="O22" s="33" t="str">
        <f t="shared" ref="O22:O31" si="20">IF(D22=0,"×","〇")</f>
        <v>×</v>
      </c>
      <c r="Q22" s="2">
        <v>11</v>
      </c>
      <c r="R22" s="61">
        <f t="shared" si="3"/>
        <v>0</v>
      </c>
      <c r="S22" s="13">
        <f t="shared" si="4"/>
        <v>0</v>
      </c>
      <c r="T22" s="13">
        <f t="shared" si="4"/>
        <v>0</v>
      </c>
      <c r="U22" s="13">
        <f t="shared" si="4"/>
        <v>0</v>
      </c>
      <c r="V22" s="61">
        <f t="shared" si="16"/>
        <v>0</v>
      </c>
      <c r="W22" s="61">
        <f t="shared" si="17"/>
        <v>0</v>
      </c>
      <c r="X22" s="13">
        <f t="shared" si="18"/>
        <v>0</v>
      </c>
      <c r="Y22" s="13">
        <f t="shared" si="18"/>
        <v>0</v>
      </c>
      <c r="Z22" s="13">
        <f t="shared" si="19"/>
        <v>0</v>
      </c>
      <c r="AA22" s="13">
        <f t="shared" si="5"/>
        <v>0</v>
      </c>
      <c r="AB22" s="13">
        <f t="shared" si="5"/>
        <v>0</v>
      </c>
      <c r="AC22" s="13">
        <f t="shared" si="5"/>
        <v>0</v>
      </c>
      <c r="AD22" s="13">
        <f t="shared" si="6"/>
        <v>0</v>
      </c>
      <c r="AE22" s="13">
        <f t="shared" si="6"/>
        <v>0</v>
      </c>
      <c r="AF22" s="13">
        <f t="shared" si="6"/>
        <v>0</v>
      </c>
      <c r="AG22" s="13">
        <f t="shared" si="6"/>
        <v>0</v>
      </c>
      <c r="AH22" s="13">
        <f t="shared" si="6"/>
        <v>0</v>
      </c>
      <c r="AI22" s="13">
        <f t="shared" si="6"/>
        <v>0</v>
      </c>
      <c r="AJ22" s="13"/>
      <c r="AK22" s="13"/>
      <c r="AL22" s="13"/>
      <c r="AM22" s="13">
        <f t="shared" si="7"/>
        <v>0</v>
      </c>
      <c r="AO22" s="7">
        <v>11</v>
      </c>
      <c r="AP22" s="24">
        <v>0</v>
      </c>
      <c r="AQ22" s="25">
        <f t="shared" si="8"/>
        <v>0</v>
      </c>
      <c r="AS22" s="2">
        <v>11</v>
      </c>
      <c r="AT22" s="13">
        <f t="shared" si="9"/>
        <v>0</v>
      </c>
      <c r="AU22" s="13">
        <f t="shared" si="10"/>
        <v>0</v>
      </c>
      <c r="AV22" s="13">
        <f t="shared" si="11"/>
        <v>0</v>
      </c>
      <c r="AW22" s="13">
        <f t="shared" si="12"/>
        <v>0</v>
      </c>
      <c r="AX22" s="13">
        <f t="shared" si="13"/>
        <v>0</v>
      </c>
    </row>
    <row r="23" spans="2:50" x14ac:dyDescent="0.15">
      <c r="B23" s="7">
        <v>12</v>
      </c>
      <c r="C23" s="27"/>
      <c r="D23" s="53"/>
      <c r="E23" s="82"/>
      <c r="F23" s="86">
        <f t="shared" si="14"/>
        <v>0</v>
      </c>
      <c r="G23" s="90"/>
      <c r="H23" s="53"/>
      <c r="I23" s="91"/>
      <c r="J23" s="76">
        <f t="shared" si="15"/>
        <v>0</v>
      </c>
      <c r="K23" s="54">
        <f t="shared" si="0"/>
        <v>0</v>
      </c>
      <c r="L23" s="54">
        <f t="shared" si="1"/>
        <v>0</v>
      </c>
      <c r="O23" s="33" t="str">
        <f t="shared" si="20"/>
        <v>×</v>
      </c>
      <c r="Q23" s="2">
        <v>12</v>
      </c>
      <c r="R23" s="61">
        <f t="shared" si="3"/>
        <v>0</v>
      </c>
      <c r="S23" s="13">
        <f t="shared" si="4"/>
        <v>0</v>
      </c>
      <c r="T23" s="13">
        <f t="shared" si="4"/>
        <v>0</v>
      </c>
      <c r="U23" s="13">
        <f t="shared" si="4"/>
        <v>0</v>
      </c>
      <c r="V23" s="61">
        <f t="shared" si="16"/>
        <v>0</v>
      </c>
      <c r="W23" s="61">
        <f t="shared" si="17"/>
        <v>0</v>
      </c>
      <c r="X23" s="13">
        <f t="shared" si="18"/>
        <v>0</v>
      </c>
      <c r="Y23" s="13">
        <f t="shared" si="18"/>
        <v>0</v>
      </c>
      <c r="Z23" s="13">
        <f t="shared" si="19"/>
        <v>0</v>
      </c>
      <c r="AA23" s="13">
        <f t="shared" si="5"/>
        <v>0</v>
      </c>
      <c r="AB23" s="13">
        <f t="shared" si="5"/>
        <v>0</v>
      </c>
      <c r="AC23" s="13">
        <f t="shared" si="5"/>
        <v>0</v>
      </c>
      <c r="AD23" s="13">
        <f t="shared" si="6"/>
        <v>0</v>
      </c>
      <c r="AE23" s="13">
        <f t="shared" si="6"/>
        <v>0</v>
      </c>
      <c r="AF23" s="13">
        <f t="shared" si="6"/>
        <v>0</v>
      </c>
      <c r="AG23" s="13">
        <f t="shared" si="6"/>
        <v>0</v>
      </c>
      <c r="AH23" s="13">
        <f t="shared" si="6"/>
        <v>0</v>
      </c>
      <c r="AI23" s="13">
        <f t="shared" si="6"/>
        <v>0</v>
      </c>
      <c r="AJ23" s="13"/>
      <c r="AK23" s="13"/>
      <c r="AL23" s="13"/>
      <c r="AM23" s="13">
        <f t="shared" si="7"/>
        <v>0</v>
      </c>
      <c r="AO23" s="7">
        <v>12</v>
      </c>
      <c r="AP23" s="24">
        <v>0</v>
      </c>
      <c r="AQ23" s="25">
        <f t="shared" si="8"/>
        <v>0</v>
      </c>
      <c r="AS23" s="2">
        <v>12</v>
      </c>
      <c r="AT23" s="13">
        <f t="shared" si="9"/>
        <v>0</v>
      </c>
      <c r="AU23" s="13">
        <f t="shared" si="10"/>
        <v>0</v>
      </c>
      <c r="AV23" s="13">
        <f t="shared" si="11"/>
        <v>0</v>
      </c>
      <c r="AW23" s="13">
        <f t="shared" si="12"/>
        <v>0</v>
      </c>
      <c r="AX23" s="13">
        <f t="shared" si="13"/>
        <v>0</v>
      </c>
    </row>
    <row r="24" spans="2:50" x14ac:dyDescent="0.15">
      <c r="B24" s="7">
        <v>13</v>
      </c>
      <c r="C24" s="27"/>
      <c r="D24" s="53"/>
      <c r="E24" s="82"/>
      <c r="F24" s="86">
        <f t="shared" si="14"/>
        <v>0</v>
      </c>
      <c r="G24" s="90"/>
      <c r="H24" s="53"/>
      <c r="I24" s="91"/>
      <c r="J24" s="76">
        <f t="shared" si="15"/>
        <v>0</v>
      </c>
      <c r="K24" s="54">
        <f t="shared" si="0"/>
        <v>0</v>
      </c>
      <c r="L24" s="54">
        <f t="shared" si="1"/>
        <v>0</v>
      </c>
      <c r="O24" s="33" t="str">
        <f t="shared" si="20"/>
        <v>×</v>
      </c>
      <c r="Q24" s="2">
        <v>13</v>
      </c>
      <c r="R24" s="61">
        <f t="shared" si="3"/>
        <v>0</v>
      </c>
      <c r="S24" s="13">
        <f t="shared" si="4"/>
        <v>0</v>
      </c>
      <c r="T24" s="13">
        <f t="shared" si="4"/>
        <v>0</v>
      </c>
      <c r="U24" s="13">
        <f t="shared" si="4"/>
        <v>0</v>
      </c>
      <c r="V24" s="61">
        <f t="shared" si="16"/>
        <v>0</v>
      </c>
      <c r="W24" s="61">
        <f t="shared" si="17"/>
        <v>0</v>
      </c>
      <c r="X24" s="13">
        <f t="shared" si="18"/>
        <v>0</v>
      </c>
      <c r="Y24" s="13">
        <f t="shared" si="18"/>
        <v>0</v>
      </c>
      <c r="Z24" s="13">
        <f t="shared" si="19"/>
        <v>0</v>
      </c>
      <c r="AA24" s="13">
        <f t="shared" si="5"/>
        <v>0</v>
      </c>
      <c r="AB24" s="13">
        <f t="shared" si="5"/>
        <v>0</v>
      </c>
      <c r="AC24" s="13">
        <f t="shared" si="5"/>
        <v>0</v>
      </c>
      <c r="AD24" s="13">
        <f t="shared" si="6"/>
        <v>0</v>
      </c>
      <c r="AE24" s="13">
        <f t="shared" si="6"/>
        <v>0</v>
      </c>
      <c r="AF24" s="13">
        <f t="shared" si="6"/>
        <v>0</v>
      </c>
      <c r="AG24" s="13">
        <f t="shared" si="6"/>
        <v>0</v>
      </c>
      <c r="AH24" s="13">
        <f t="shared" si="6"/>
        <v>0</v>
      </c>
      <c r="AI24" s="13">
        <f t="shared" si="6"/>
        <v>0</v>
      </c>
      <c r="AJ24" s="13"/>
      <c r="AK24" s="13"/>
      <c r="AL24" s="13"/>
      <c r="AM24" s="13">
        <f t="shared" si="7"/>
        <v>0</v>
      </c>
      <c r="AO24" s="7">
        <v>13</v>
      </c>
      <c r="AP24" s="24">
        <v>0</v>
      </c>
      <c r="AQ24" s="25">
        <f t="shared" si="8"/>
        <v>0</v>
      </c>
      <c r="AS24" s="2">
        <v>13</v>
      </c>
      <c r="AT24" s="13">
        <f t="shared" si="9"/>
        <v>0</v>
      </c>
      <c r="AU24" s="13">
        <f t="shared" si="10"/>
        <v>0</v>
      </c>
      <c r="AV24" s="13">
        <f t="shared" si="11"/>
        <v>0</v>
      </c>
      <c r="AW24" s="13">
        <f t="shared" si="12"/>
        <v>0</v>
      </c>
      <c r="AX24" s="13">
        <f t="shared" si="13"/>
        <v>0</v>
      </c>
    </row>
    <row r="25" spans="2:50" x14ac:dyDescent="0.15">
      <c r="B25" s="7">
        <v>14</v>
      </c>
      <c r="C25" s="27"/>
      <c r="D25" s="53"/>
      <c r="E25" s="82"/>
      <c r="F25" s="86">
        <f t="shared" si="14"/>
        <v>0</v>
      </c>
      <c r="G25" s="90"/>
      <c r="H25" s="53"/>
      <c r="I25" s="91"/>
      <c r="J25" s="76">
        <f t="shared" si="15"/>
        <v>0</v>
      </c>
      <c r="K25" s="54">
        <f t="shared" si="0"/>
        <v>0</v>
      </c>
      <c r="L25" s="54">
        <f t="shared" si="1"/>
        <v>0</v>
      </c>
      <c r="O25" s="33" t="str">
        <f t="shared" si="20"/>
        <v>×</v>
      </c>
      <c r="Q25" s="2">
        <v>14</v>
      </c>
      <c r="R25" s="61">
        <f t="shared" si="3"/>
        <v>0</v>
      </c>
      <c r="S25" s="13">
        <f t="shared" si="4"/>
        <v>0</v>
      </c>
      <c r="T25" s="13">
        <f t="shared" si="4"/>
        <v>0</v>
      </c>
      <c r="U25" s="13">
        <f t="shared" si="4"/>
        <v>0</v>
      </c>
      <c r="V25" s="61">
        <f t="shared" si="16"/>
        <v>0</v>
      </c>
      <c r="W25" s="61">
        <f t="shared" si="17"/>
        <v>0</v>
      </c>
      <c r="X25" s="13">
        <f t="shared" si="18"/>
        <v>0</v>
      </c>
      <c r="Y25" s="13">
        <f t="shared" si="18"/>
        <v>0</v>
      </c>
      <c r="Z25" s="13">
        <f t="shared" si="19"/>
        <v>0</v>
      </c>
      <c r="AA25" s="13">
        <f t="shared" si="5"/>
        <v>0</v>
      </c>
      <c r="AB25" s="13">
        <f t="shared" si="5"/>
        <v>0</v>
      </c>
      <c r="AC25" s="13">
        <f t="shared" si="5"/>
        <v>0</v>
      </c>
      <c r="AD25" s="13">
        <f t="shared" si="6"/>
        <v>0</v>
      </c>
      <c r="AE25" s="13">
        <f t="shared" si="6"/>
        <v>0</v>
      </c>
      <c r="AF25" s="13">
        <f t="shared" si="6"/>
        <v>0</v>
      </c>
      <c r="AG25" s="13">
        <f t="shared" si="6"/>
        <v>0</v>
      </c>
      <c r="AH25" s="13">
        <f t="shared" si="6"/>
        <v>0</v>
      </c>
      <c r="AI25" s="13">
        <f t="shared" si="6"/>
        <v>0</v>
      </c>
      <c r="AJ25" s="13"/>
      <c r="AK25" s="13"/>
      <c r="AL25" s="13"/>
      <c r="AM25" s="13">
        <f t="shared" si="7"/>
        <v>0</v>
      </c>
      <c r="AO25" s="7">
        <v>14</v>
      </c>
      <c r="AP25" s="24">
        <v>0</v>
      </c>
      <c r="AQ25" s="25">
        <f t="shared" si="8"/>
        <v>0</v>
      </c>
      <c r="AS25" s="2">
        <v>14</v>
      </c>
      <c r="AT25" s="13">
        <f t="shared" si="9"/>
        <v>0</v>
      </c>
      <c r="AU25" s="13">
        <f t="shared" si="10"/>
        <v>0</v>
      </c>
      <c r="AV25" s="13">
        <f t="shared" si="11"/>
        <v>0</v>
      </c>
      <c r="AW25" s="13">
        <f t="shared" si="12"/>
        <v>0</v>
      </c>
      <c r="AX25" s="13">
        <f t="shared" si="13"/>
        <v>0</v>
      </c>
    </row>
    <row r="26" spans="2:50" x14ac:dyDescent="0.15">
      <c r="B26" s="7">
        <v>15</v>
      </c>
      <c r="C26" s="27"/>
      <c r="D26" s="53"/>
      <c r="E26" s="82"/>
      <c r="F26" s="86">
        <f t="shared" si="14"/>
        <v>0</v>
      </c>
      <c r="G26" s="90"/>
      <c r="H26" s="53"/>
      <c r="I26" s="91"/>
      <c r="J26" s="76">
        <f t="shared" si="15"/>
        <v>0</v>
      </c>
      <c r="K26" s="54">
        <f t="shared" si="0"/>
        <v>0</v>
      </c>
      <c r="L26" s="54">
        <f t="shared" si="1"/>
        <v>0</v>
      </c>
      <c r="O26" s="33" t="str">
        <f t="shared" si="20"/>
        <v>×</v>
      </c>
      <c r="Q26" s="2">
        <v>15</v>
      </c>
      <c r="R26" s="61">
        <f t="shared" si="3"/>
        <v>0</v>
      </c>
      <c r="S26" s="13">
        <f t="shared" si="4"/>
        <v>0</v>
      </c>
      <c r="T26" s="13">
        <f t="shared" si="4"/>
        <v>0</v>
      </c>
      <c r="U26" s="13">
        <f t="shared" si="4"/>
        <v>0</v>
      </c>
      <c r="V26" s="61">
        <f t="shared" si="16"/>
        <v>0</v>
      </c>
      <c r="W26" s="61">
        <f t="shared" si="17"/>
        <v>0</v>
      </c>
      <c r="X26" s="13">
        <f t="shared" si="18"/>
        <v>0</v>
      </c>
      <c r="Y26" s="13">
        <f t="shared" si="18"/>
        <v>0</v>
      </c>
      <c r="Z26" s="13">
        <f t="shared" si="19"/>
        <v>0</v>
      </c>
      <c r="AA26" s="13">
        <f t="shared" si="5"/>
        <v>0</v>
      </c>
      <c r="AB26" s="13">
        <f t="shared" si="5"/>
        <v>0</v>
      </c>
      <c r="AC26" s="13">
        <f t="shared" si="5"/>
        <v>0</v>
      </c>
      <c r="AD26" s="13">
        <f t="shared" si="6"/>
        <v>0</v>
      </c>
      <c r="AE26" s="13">
        <f t="shared" si="6"/>
        <v>0</v>
      </c>
      <c r="AF26" s="13">
        <f t="shared" si="6"/>
        <v>0</v>
      </c>
      <c r="AG26" s="13">
        <f t="shared" si="6"/>
        <v>0</v>
      </c>
      <c r="AH26" s="13">
        <f t="shared" si="6"/>
        <v>0</v>
      </c>
      <c r="AI26" s="13">
        <f t="shared" si="6"/>
        <v>0</v>
      </c>
      <c r="AJ26" s="13"/>
      <c r="AK26" s="13"/>
      <c r="AL26" s="13"/>
      <c r="AM26" s="13">
        <f t="shared" si="7"/>
        <v>0</v>
      </c>
      <c r="AO26" s="7">
        <v>15</v>
      </c>
      <c r="AP26" s="24">
        <v>0</v>
      </c>
      <c r="AQ26" s="25">
        <f t="shared" si="8"/>
        <v>0</v>
      </c>
      <c r="AS26" s="2">
        <v>15</v>
      </c>
      <c r="AT26" s="13">
        <f t="shared" si="9"/>
        <v>0</v>
      </c>
      <c r="AU26" s="13">
        <f t="shared" si="10"/>
        <v>0</v>
      </c>
      <c r="AV26" s="13">
        <f t="shared" si="11"/>
        <v>0</v>
      </c>
      <c r="AW26" s="13">
        <f t="shared" si="12"/>
        <v>0</v>
      </c>
      <c r="AX26" s="13">
        <f t="shared" si="13"/>
        <v>0</v>
      </c>
    </row>
    <row r="27" spans="2:50" x14ac:dyDescent="0.15">
      <c r="B27" s="7">
        <v>16</v>
      </c>
      <c r="C27" s="27"/>
      <c r="D27" s="53"/>
      <c r="E27" s="82"/>
      <c r="F27" s="86">
        <f t="shared" si="14"/>
        <v>0</v>
      </c>
      <c r="G27" s="90"/>
      <c r="H27" s="53"/>
      <c r="I27" s="91"/>
      <c r="J27" s="76">
        <f t="shared" si="15"/>
        <v>0</v>
      </c>
      <c r="K27" s="54">
        <f t="shared" si="0"/>
        <v>0</v>
      </c>
      <c r="L27" s="54">
        <f t="shared" si="1"/>
        <v>0</v>
      </c>
      <c r="O27" s="33" t="str">
        <f t="shared" si="20"/>
        <v>×</v>
      </c>
      <c r="Q27" s="2">
        <v>16</v>
      </c>
      <c r="R27" s="61">
        <f t="shared" si="3"/>
        <v>0</v>
      </c>
      <c r="S27" s="13">
        <f t="shared" si="4"/>
        <v>0</v>
      </c>
      <c r="T27" s="13">
        <f t="shared" si="4"/>
        <v>0</v>
      </c>
      <c r="U27" s="13">
        <f t="shared" si="4"/>
        <v>0</v>
      </c>
      <c r="V27" s="61">
        <f t="shared" si="16"/>
        <v>0</v>
      </c>
      <c r="W27" s="61">
        <f t="shared" si="17"/>
        <v>0</v>
      </c>
      <c r="X27" s="13">
        <f t="shared" si="18"/>
        <v>0</v>
      </c>
      <c r="Y27" s="13">
        <f t="shared" si="18"/>
        <v>0</v>
      </c>
      <c r="Z27" s="13">
        <f t="shared" si="19"/>
        <v>0</v>
      </c>
      <c r="AA27" s="13">
        <f t="shared" si="5"/>
        <v>0</v>
      </c>
      <c r="AB27" s="13">
        <f t="shared" si="5"/>
        <v>0</v>
      </c>
      <c r="AC27" s="13">
        <f t="shared" si="5"/>
        <v>0</v>
      </c>
      <c r="AD27" s="13">
        <f t="shared" si="6"/>
        <v>0</v>
      </c>
      <c r="AE27" s="13">
        <f t="shared" si="6"/>
        <v>0</v>
      </c>
      <c r="AF27" s="13">
        <f t="shared" si="6"/>
        <v>0</v>
      </c>
      <c r="AG27" s="13">
        <f t="shared" si="6"/>
        <v>0</v>
      </c>
      <c r="AH27" s="13">
        <f t="shared" si="6"/>
        <v>0</v>
      </c>
      <c r="AI27" s="13">
        <f t="shared" si="6"/>
        <v>0</v>
      </c>
      <c r="AJ27" s="13"/>
      <c r="AK27" s="13"/>
      <c r="AL27" s="13"/>
      <c r="AM27" s="13">
        <f t="shared" si="7"/>
        <v>0</v>
      </c>
      <c r="AO27" s="7">
        <v>16</v>
      </c>
      <c r="AP27" s="24">
        <v>0</v>
      </c>
      <c r="AQ27" s="25">
        <f t="shared" si="8"/>
        <v>0</v>
      </c>
      <c r="AS27" s="2">
        <v>16</v>
      </c>
      <c r="AT27" s="13">
        <f t="shared" si="9"/>
        <v>0</v>
      </c>
      <c r="AU27" s="13">
        <f t="shared" si="10"/>
        <v>0</v>
      </c>
      <c r="AV27" s="13">
        <f t="shared" si="11"/>
        <v>0</v>
      </c>
      <c r="AW27" s="13">
        <f t="shared" si="12"/>
        <v>0</v>
      </c>
      <c r="AX27" s="13">
        <f t="shared" si="13"/>
        <v>0</v>
      </c>
    </row>
    <row r="28" spans="2:50" x14ac:dyDescent="0.15">
      <c r="B28" s="7">
        <v>17</v>
      </c>
      <c r="C28" s="27"/>
      <c r="D28" s="53"/>
      <c r="E28" s="82"/>
      <c r="F28" s="86">
        <f t="shared" si="14"/>
        <v>0</v>
      </c>
      <c r="G28" s="90"/>
      <c r="H28" s="53"/>
      <c r="I28" s="91"/>
      <c r="J28" s="76">
        <f t="shared" si="15"/>
        <v>0</v>
      </c>
      <c r="K28" s="54">
        <f t="shared" si="0"/>
        <v>0</v>
      </c>
      <c r="L28" s="54">
        <f t="shared" si="1"/>
        <v>0</v>
      </c>
      <c r="O28" s="33" t="str">
        <f t="shared" si="20"/>
        <v>×</v>
      </c>
      <c r="Q28" s="2">
        <v>17</v>
      </c>
      <c r="R28" s="61">
        <f t="shared" si="3"/>
        <v>0</v>
      </c>
      <c r="S28" s="13">
        <f t="shared" ref="S28:U31" si="21">IF(S$10="○",ROUNDDOWN($R28*S$11,0),0)</f>
        <v>0</v>
      </c>
      <c r="T28" s="13">
        <f t="shared" si="21"/>
        <v>0</v>
      </c>
      <c r="U28" s="13">
        <f t="shared" si="21"/>
        <v>0</v>
      </c>
      <c r="V28" s="61">
        <f t="shared" si="16"/>
        <v>0</v>
      </c>
      <c r="W28" s="61">
        <f t="shared" si="17"/>
        <v>0</v>
      </c>
      <c r="X28" s="13">
        <f t="shared" si="18"/>
        <v>0</v>
      </c>
      <c r="Y28" s="13">
        <f t="shared" si="18"/>
        <v>0</v>
      </c>
      <c r="Z28" s="13">
        <f t="shared" si="19"/>
        <v>0</v>
      </c>
      <c r="AA28" s="13">
        <f t="shared" si="19"/>
        <v>0</v>
      </c>
      <c r="AB28" s="13">
        <f t="shared" si="19"/>
        <v>0</v>
      </c>
      <c r="AC28" s="13">
        <f t="shared" si="19"/>
        <v>0</v>
      </c>
      <c r="AD28" s="13">
        <f t="shared" si="19"/>
        <v>0</v>
      </c>
      <c r="AE28" s="13">
        <f t="shared" si="19"/>
        <v>0</v>
      </c>
      <c r="AF28" s="13">
        <f t="shared" si="19"/>
        <v>0</v>
      </c>
      <c r="AG28" s="13">
        <f t="shared" si="19"/>
        <v>0</v>
      </c>
      <c r="AH28" s="13">
        <f t="shared" si="19"/>
        <v>0</v>
      </c>
      <c r="AI28" s="13">
        <f t="shared" si="19"/>
        <v>0</v>
      </c>
      <c r="AJ28" s="13"/>
      <c r="AK28" s="13"/>
      <c r="AL28" s="13"/>
      <c r="AM28" s="13">
        <f t="shared" si="7"/>
        <v>0</v>
      </c>
      <c r="AO28" s="7">
        <v>17</v>
      </c>
      <c r="AP28" s="24">
        <v>0</v>
      </c>
      <c r="AQ28" s="25">
        <f t="shared" si="8"/>
        <v>0</v>
      </c>
      <c r="AS28" s="2">
        <v>17</v>
      </c>
      <c r="AT28" s="13">
        <f t="shared" si="9"/>
        <v>0</v>
      </c>
      <c r="AU28" s="13">
        <f t="shared" si="10"/>
        <v>0</v>
      </c>
      <c r="AV28" s="13">
        <f t="shared" si="11"/>
        <v>0</v>
      </c>
      <c r="AW28" s="13">
        <f t="shared" si="12"/>
        <v>0</v>
      </c>
      <c r="AX28" s="13">
        <f t="shared" si="13"/>
        <v>0</v>
      </c>
    </row>
    <row r="29" spans="2:50" x14ac:dyDescent="0.15">
      <c r="B29" s="7">
        <v>18</v>
      </c>
      <c r="C29" s="27"/>
      <c r="D29" s="53"/>
      <c r="E29" s="82"/>
      <c r="F29" s="86">
        <f t="shared" si="14"/>
        <v>0</v>
      </c>
      <c r="G29" s="90"/>
      <c r="H29" s="53"/>
      <c r="I29" s="91"/>
      <c r="J29" s="76">
        <f t="shared" si="15"/>
        <v>0</v>
      </c>
      <c r="K29" s="54">
        <f t="shared" si="0"/>
        <v>0</v>
      </c>
      <c r="L29" s="54">
        <f t="shared" si="1"/>
        <v>0</v>
      </c>
      <c r="O29" s="33" t="str">
        <f t="shared" si="20"/>
        <v>×</v>
      </c>
      <c r="Q29" s="2">
        <v>18</v>
      </c>
      <c r="R29" s="61">
        <f t="shared" si="3"/>
        <v>0</v>
      </c>
      <c r="S29" s="13">
        <f t="shared" si="21"/>
        <v>0</v>
      </c>
      <c r="T29" s="13">
        <f t="shared" si="21"/>
        <v>0</v>
      </c>
      <c r="U29" s="13">
        <f t="shared" si="21"/>
        <v>0</v>
      </c>
      <c r="V29" s="61">
        <f t="shared" si="16"/>
        <v>0</v>
      </c>
      <c r="W29" s="61">
        <f t="shared" si="17"/>
        <v>0</v>
      </c>
      <c r="X29" s="13">
        <f t="shared" si="18"/>
        <v>0</v>
      </c>
      <c r="Y29" s="13">
        <f t="shared" si="18"/>
        <v>0</v>
      </c>
      <c r="Z29" s="13">
        <f t="shared" si="19"/>
        <v>0</v>
      </c>
      <c r="AA29" s="13">
        <f t="shared" si="19"/>
        <v>0</v>
      </c>
      <c r="AB29" s="13">
        <f t="shared" si="19"/>
        <v>0</v>
      </c>
      <c r="AC29" s="13">
        <f t="shared" si="19"/>
        <v>0</v>
      </c>
      <c r="AD29" s="13">
        <f t="shared" si="19"/>
        <v>0</v>
      </c>
      <c r="AE29" s="13">
        <f t="shared" si="19"/>
        <v>0</v>
      </c>
      <c r="AF29" s="13">
        <f t="shared" si="19"/>
        <v>0</v>
      </c>
      <c r="AG29" s="13">
        <f t="shared" si="19"/>
        <v>0</v>
      </c>
      <c r="AH29" s="13">
        <f t="shared" si="19"/>
        <v>0</v>
      </c>
      <c r="AI29" s="13">
        <f t="shared" si="19"/>
        <v>0</v>
      </c>
      <c r="AJ29" s="13"/>
      <c r="AK29" s="13"/>
      <c r="AL29" s="13"/>
      <c r="AM29" s="13">
        <f t="shared" si="7"/>
        <v>0</v>
      </c>
      <c r="AO29" s="7">
        <v>18</v>
      </c>
      <c r="AP29" s="24">
        <v>0</v>
      </c>
      <c r="AQ29" s="25">
        <f t="shared" si="8"/>
        <v>0</v>
      </c>
      <c r="AS29" s="2">
        <v>18</v>
      </c>
      <c r="AT29" s="13">
        <f t="shared" si="9"/>
        <v>0</v>
      </c>
      <c r="AU29" s="13">
        <f t="shared" si="10"/>
        <v>0</v>
      </c>
      <c r="AV29" s="13">
        <f t="shared" si="11"/>
        <v>0</v>
      </c>
      <c r="AW29" s="13">
        <f t="shared" si="12"/>
        <v>0</v>
      </c>
      <c r="AX29" s="13">
        <f t="shared" si="13"/>
        <v>0</v>
      </c>
    </row>
    <row r="30" spans="2:50" x14ac:dyDescent="0.15">
      <c r="B30" s="7">
        <v>19</v>
      </c>
      <c r="C30" s="27"/>
      <c r="D30" s="53"/>
      <c r="E30" s="82"/>
      <c r="F30" s="86">
        <f t="shared" si="14"/>
        <v>0</v>
      </c>
      <c r="G30" s="90"/>
      <c r="H30" s="53"/>
      <c r="I30" s="91"/>
      <c r="J30" s="76">
        <f t="shared" si="15"/>
        <v>0</v>
      </c>
      <c r="K30" s="54">
        <f t="shared" si="0"/>
        <v>0</v>
      </c>
      <c r="L30" s="54">
        <f t="shared" si="1"/>
        <v>0</v>
      </c>
      <c r="O30" s="33" t="str">
        <f t="shared" si="20"/>
        <v>×</v>
      </c>
      <c r="Q30" s="2">
        <v>19</v>
      </c>
      <c r="R30" s="61">
        <f t="shared" si="3"/>
        <v>0</v>
      </c>
      <c r="S30" s="13">
        <f t="shared" si="21"/>
        <v>0</v>
      </c>
      <c r="T30" s="13">
        <f t="shared" si="21"/>
        <v>0</v>
      </c>
      <c r="U30" s="13">
        <f t="shared" si="21"/>
        <v>0</v>
      </c>
      <c r="V30" s="61">
        <f t="shared" si="16"/>
        <v>0</v>
      </c>
      <c r="W30" s="61">
        <f t="shared" si="17"/>
        <v>0</v>
      </c>
      <c r="X30" s="13">
        <f t="shared" si="18"/>
        <v>0</v>
      </c>
      <c r="Y30" s="13">
        <f t="shared" si="18"/>
        <v>0</v>
      </c>
      <c r="Z30" s="13">
        <f t="shared" si="19"/>
        <v>0</v>
      </c>
      <c r="AA30" s="13">
        <f t="shared" si="19"/>
        <v>0</v>
      </c>
      <c r="AB30" s="13">
        <f t="shared" si="19"/>
        <v>0</v>
      </c>
      <c r="AC30" s="13">
        <f t="shared" si="19"/>
        <v>0</v>
      </c>
      <c r="AD30" s="13">
        <f t="shared" si="19"/>
        <v>0</v>
      </c>
      <c r="AE30" s="13">
        <f t="shared" si="19"/>
        <v>0</v>
      </c>
      <c r="AF30" s="13">
        <f t="shared" si="19"/>
        <v>0</v>
      </c>
      <c r="AG30" s="13">
        <f t="shared" si="19"/>
        <v>0</v>
      </c>
      <c r="AH30" s="13">
        <f t="shared" si="19"/>
        <v>0</v>
      </c>
      <c r="AI30" s="13">
        <f t="shared" si="19"/>
        <v>0</v>
      </c>
      <c r="AJ30" s="13"/>
      <c r="AK30" s="13"/>
      <c r="AL30" s="13"/>
      <c r="AM30" s="13">
        <f t="shared" si="7"/>
        <v>0</v>
      </c>
      <c r="AO30" s="7">
        <v>19</v>
      </c>
      <c r="AP30" s="24">
        <v>0</v>
      </c>
      <c r="AQ30" s="25">
        <f t="shared" si="8"/>
        <v>0</v>
      </c>
      <c r="AS30" s="2">
        <v>19</v>
      </c>
      <c r="AT30" s="13">
        <f t="shared" si="9"/>
        <v>0</v>
      </c>
      <c r="AU30" s="13">
        <f t="shared" si="10"/>
        <v>0</v>
      </c>
      <c r="AV30" s="13">
        <f t="shared" si="11"/>
        <v>0</v>
      </c>
      <c r="AW30" s="13">
        <f t="shared" si="12"/>
        <v>0</v>
      </c>
      <c r="AX30" s="13">
        <f t="shared" si="13"/>
        <v>0</v>
      </c>
    </row>
    <row r="31" spans="2:50" ht="16.5" thickBot="1" x14ac:dyDescent="0.2">
      <c r="B31" s="7">
        <v>20</v>
      </c>
      <c r="C31" s="83"/>
      <c r="D31" s="84"/>
      <c r="E31" s="85"/>
      <c r="F31" s="86">
        <f t="shared" si="14"/>
        <v>0</v>
      </c>
      <c r="G31" s="92"/>
      <c r="H31" s="84"/>
      <c r="I31" s="93"/>
      <c r="J31" s="76">
        <f t="shared" si="15"/>
        <v>0</v>
      </c>
      <c r="K31" s="54">
        <f t="shared" si="0"/>
        <v>0</v>
      </c>
      <c r="L31" s="54">
        <f t="shared" si="1"/>
        <v>0</v>
      </c>
      <c r="O31" s="33" t="str">
        <f t="shared" si="20"/>
        <v>×</v>
      </c>
      <c r="Q31" s="2">
        <v>20</v>
      </c>
      <c r="R31" s="61">
        <f t="shared" si="3"/>
        <v>0</v>
      </c>
      <c r="S31" s="13">
        <f t="shared" si="21"/>
        <v>0</v>
      </c>
      <c r="T31" s="13">
        <f t="shared" si="21"/>
        <v>0</v>
      </c>
      <c r="U31" s="13">
        <f t="shared" si="21"/>
        <v>0</v>
      </c>
      <c r="V31" s="61">
        <f t="shared" si="16"/>
        <v>0</v>
      </c>
      <c r="W31" s="61">
        <f t="shared" si="17"/>
        <v>0</v>
      </c>
      <c r="X31" s="13">
        <f t="shared" si="18"/>
        <v>0</v>
      </c>
      <c r="Y31" s="13">
        <f t="shared" si="18"/>
        <v>0</v>
      </c>
      <c r="Z31" s="13">
        <f t="shared" si="19"/>
        <v>0</v>
      </c>
      <c r="AA31" s="13">
        <f t="shared" si="19"/>
        <v>0</v>
      </c>
      <c r="AB31" s="13">
        <f t="shared" si="19"/>
        <v>0</v>
      </c>
      <c r="AC31" s="13">
        <f t="shared" si="19"/>
        <v>0</v>
      </c>
      <c r="AD31" s="13">
        <f t="shared" si="19"/>
        <v>0</v>
      </c>
      <c r="AE31" s="13">
        <f t="shared" si="19"/>
        <v>0</v>
      </c>
      <c r="AF31" s="13">
        <f t="shared" si="19"/>
        <v>0</v>
      </c>
      <c r="AG31" s="13">
        <f t="shared" si="19"/>
        <v>0</v>
      </c>
      <c r="AH31" s="13">
        <f t="shared" si="19"/>
        <v>0</v>
      </c>
      <c r="AI31" s="13">
        <f t="shared" si="19"/>
        <v>0</v>
      </c>
      <c r="AJ31" s="13"/>
      <c r="AK31" s="13"/>
      <c r="AL31" s="13"/>
      <c r="AM31" s="13">
        <f t="shared" si="7"/>
        <v>0</v>
      </c>
      <c r="AO31" s="7">
        <v>20</v>
      </c>
      <c r="AP31" s="24">
        <v>0</v>
      </c>
      <c r="AQ31" s="25">
        <f t="shared" si="8"/>
        <v>0</v>
      </c>
      <c r="AS31" s="2">
        <v>20</v>
      </c>
      <c r="AT31" s="13">
        <f t="shared" si="9"/>
        <v>0</v>
      </c>
      <c r="AU31" s="13">
        <f t="shared" si="10"/>
        <v>0</v>
      </c>
      <c r="AV31" s="13">
        <f t="shared" si="11"/>
        <v>0</v>
      </c>
      <c r="AW31" s="13">
        <f t="shared" si="12"/>
        <v>0</v>
      </c>
      <c r="AX31" s="13">
        <f t="shared" si="13"/>
        <v>0</v>
      </c>
    </row>
    <row r="32" spans="2:50" x14ac:dyDescent="0.15">
      <c r="B32" s="51" t="s">
        <v>2</v>
      </c>
      <c r="C32" s="78"/>
      <c r="D32" s="79">
        <f t="shared" ref="D32" si="22">SUM(D12:D31)</f>
        <v>0</v>
      </c>
      <c r="E32" s="79"/>
      <c r="F32" s="55"/>
      <c r="G32" s="87"/>
      <c r="H32" s="87"/>
      <c r="I32" s="87"/>
      <c r="J32" s="54">
        <f>SUM(J12:J31)</f>
        <v>0</v>
      </c>
      <c r="K32" s="95">
        <f t="shared" ref="K32:L32" si="23">SUM(K12:K31)</f>
        <v>0</v>
      </c>
      <c r="L32" s="54">
        <f t="shared" si="23"/>
        <v>0</v>
      </c>
      <c r="O32" s="34"/>
      <c r="Q32" s="20" t="s">
        <v>2</v>
      </c>
      <c r="R32" s="69">
        <f>SUM(R12:R31)</f>
        <v>0</v>
      </c>
      <c r="S32" s="69">
        <f t="shared" ref="S32:AI32" si="24">SUM(S12:S31)</f>
        <v>0</v>
      </c>
      <c r="T32" s="69">
        <f t="shared" si="24"/>
        <v>0</v>
      </c>
      <c r="U32" s="69">
        <f t="shared" si="24"/>
        <v>0</v>
      </c>
      <c r="V32" s="69">
        <f t="shared" si="24"/>
        <v>0</v>
      </c>
      <c r="W32" s="69">
        <f t="shared" si="24"/>
        <v>0</v>
      </c>
      <c r="X32" s="69">
        <f t="shared" si="24"/>
        <v>0</v>
      </c>
      <c r="Y32" s="69">
        <f t="shared" si="24"/>
        <v>0</v>
      </c>
      <c r="Z32" s="69">
        <f t="shared" si="24"/>
        <v>0</v>
      </c>
      <c r="AA32" s="69">
        <f t="shared" si="24"/>
        <v>0</v>
      </c>
      <c r="AB32" s="69">
        <f t="shared" si="24"/>
        <v>0</v>
      </c>
      <c r="AC32" s="69">
        <f t="shared" si="24"/>
        <v>0</v>
      </c>
      <c r="AD32" s="69">
        <f t="shared" si="24"/>
        <v>0</v>
      </c>
      <c r="AE32" s="69">
        <f t="shared" si="24"/>
        <v>0</v>
      </c>
      <c r="AF32" s="69">
        <f t="shared" si="24"/>
        <v>0</v>
      </c>
      <c r="AG32" s="69">
        <f t="shared" si="24"/>
        <v>0</v>
      </c>
      <c r="AH32" s="69">
        <f t="shared" si="24"/>
        <v>0</v>
      </c>
      <c r="AI32" s="69">
        <f t="shared" si="24"/>
        <v>0</v>
      </c>
      <c r="AJ32" s="69"/>
      <c r="AK32" s="69"/>
      <c r="AL32" s="69"/>
      <c r="AM32" s="70">
        <f t="shared" si="7"/>
        <v>0</v>
      </c>
      <c r="AO32" s="20" t="s">
        <v>2</v>
      </c>
      <c r="AP32" s="22"/>
      <c r="AQ32" s="45">
        <f>SUM(AQ12:AQ31)</f>
        <v>0</v>
      </c>
      <c r="AS32" s="20" t="s">
        <v>2</v>
      </c>
      <c r="AT32" s="69"/>
      <c r="AU32" s="69"/>
      <c r="AV32" s="69"/>
      <c r="AW32" s="69"/>
      <c r="AX32" s="70">
        <f>SUM(AX12:AX31)</f>
        <v>0</v>
      </c>
    </row>
    <row r="33" spans="3:50" x14ac:dyDescent="0.15">
      <c r="Q33" s="2" t="s">
        <v>89</v>
      </c>
      <c r="R33" s="62" t="s">
        <v>85</v>
      </c>
      <c r="S33" s="62" t="s">
        <v>85</v>
      </c>
      <c r="T33" s="62" t="s">
        <v>85</v>
      </c>
      <c r="U33" s="62" t="s">
        <v>85</v>
      </c>
      <c r="V33" s="63" t="s">
        <v>86</v>
      </c>
      <c r="W33" s="64" t="s">
        <v>88</v>
      </c>
      <c r="X33" s="64" t="s">
        <v>88</v>
      </c>
      <c r="Y33" s="64" t="s">
        <v>88</v>
      </c>
      <c r="Z33" s="62" t="s">
        <v>85</v>
      </c>
      <c r="AA33" s="62" t="s">
        <v>85</v>
      </c>
      <c r="AB33" s="62" t="s">
        <v>85</v>
      </c>
      <c r="AC33" s="62" t="s">
        <v>85</v>
      </c>
      <c r="AD33" s="62" t="s">
        <v>85</v>
      </c>
      <c r="AE33" s="62" t="s">
        <v>85</v>
      </c>
      <c r="AF33" s="62" t="s">
        <v>85</v>
      </c>
      <c r="AG33" s="62" t="s">
        <v>85</v>
      </c>
      <c r="AH33" s="62" t="s">
        <v>85</v>
      </c>
      <c r="AI33" s="62" t="s">
        <v>85</v>
      </c>
      <c r="AJ33" s="2"/>
      <c r="AK33" s="2"/>
      <c r="AL33" s="2"/>
      <c r="AM33" s="2"/>
      <c r="AO33" s="2" t="s">
        <v>89</v>
      </c>
      <c r="AP33" s="62" t="s">
        <v>85</v>
      </c>
      <c r="AS33" s="2" t="s">
        <v>89</v>
      </c>
      <c r="AT33" s="62" t="s">
        <v>85</v>
      </c>
      <c r="AU33" s="62" t="s">
        <v>85</v>
      </c>
      <c r="AV33" s="62" t="s">
        <v>85</v>
      </c>
      <c r="AW33" s="62" t="s">
        <v>85</v>
      </c>
      <c r="AX33" s="2"/>
    </row>
    <row r="36" spans="3:50" x14ac:dyDescent="0.15">
      <c r="C36" s="113" t="s">
        <v>19</v>
      </c>
      <c r="D36" s="114"/>
      <c r="G36" s="71" t="s">
        <v>46</v>
      </c>
    </row>
    <row r="37" spans="3:50" ht="19.5" x14ac:dyDescent="0.15">
      <c r="C37" s="7" t="s">
        <v>17</v>
      </c>
      <c r="D37" s="35">
        <f>COUNTIF(O12:O31,"〇")</f>
        <v>0</v>
      </c>
      <c r="G37" s="47">
        <f>R32*(D38)</f>
        <v>0</v>
      </c>
    </row>
    <row r="38" spans="3:50" ht="19.5" x14ac:dyDescent="0.15">
      <c r="C38" s="7" t="s">
        <v>45</v>
      </c>
      <c r="D38" s="46">
        <f>IF(D37&gt;10,9,D37-1)</f>
        <v>-1</v>
      </c>
    </row>
    <row r="39" spans="3:50" ht="19.5" x14ac:dyDescent="0.15">
      <c r="C39" s="2" t="s">
        <v>18</v>
      </c>
      <c r="D39" s="36">
        <f>IF(G37&gt;7000,7000,G37)</f>
        <v>0</v>
      </c>
    </row>
  </sheetData>
  <mergeCells count="1">
    <mergeCell ref="C36:D36"/>
  </mergeCells>
  <phoneticPr fontId="3"/>
  <conditionalFormatting sqref="R10:AL10">
    <cfRule type="containsText" dxfId="1" priority="3" operator="containsText" text="○">
      <formula>NOT(ISERROR(SEARCH("○",R10)))</formula>
    </cfRule>
  </conditionalFormatting>
  <conditionalFormatting sqref="R11:AI11">
    <cfRule type="containsText" dxfId="0" priority="2" operator="containsText" text="○">
      <formula>NOT(ISERROR(SEARCH("○",R11)))</formula>
    </cfRule>
  </conditionalFormatting>
  <dataValidations count="1">
    <dataValidation type="list" allowBlank="1" showInputMessage="1" showErrorMessage="1" sqref="E12:E31" xr:uid="{00000000-0002-0000-0100-000000000000}">
      <formula1>税率</formula1>
    </dataValidation>
  </dataValidations>
  <pageMargins left="1.1811023622047245" right="0.78740157480314965" top="0.15748031496062992" bottom="0.1574803149606299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12"/>
  <sheetViews>
    <sheetView showGridLines="0" zoomScaleNormal="100" workbookViewId="0">
      <selection activeCell="C12" sqref="C12"/>
    </sheetView>
  </sheetViews>
  <sheetFormatPr defaultRowHeight="28.5" x14ac:dyDescent="0.15"/>
  <cols>
    <col min="1" max="1" width="9" style="28"/>
    <col min="2" max="2" width="39.125" style="28" bestFit="1" customWidth="1"/>
    <col min="3" max="3" width="21.125" style="28" bestFit="1" customWidth="1"/>
    <col min="4" max="16384" width="9" style="28"/>
  </cols>
  <sheetData>
    <row r="2" spans="2:3" x14ac:dyDescent="0.15">
      <c r="B2" s="37" t="s">
        <v>20</v>
      </c>
      <c r="C2" s="37"/>
    </row>
    <row r="3" spans="2:3" x14ac:dyDescent="0.15">
      <c r="B3" s="38" t="s">
        <v>110</v>
      </c>
      <c r="C3" s="39">
        <f>②購入品入力!D39</f>
        <v>0</v>
      </c>
    </row>
    <row r="4" spans="2:3" x14ac:dyDescent="0.15">
      <c r="B4" s="40" t="s">
        <v>11</v>
      </c>
      <c r="C4" s="39">
        <f>②購入品入力!AM32</f>
        <v>0</v>
      </c>
    </row>
    <row r="5" spans="2:3" x14ac:dyDescent="0.15">
      <c r="B5" s="41" t="s">
        <v>111</v>
      </c>
      <c r="C5" s="39">
        <f>②購入品入力!AQ32</f>
        <v>0</v>
      </c>
    </row>
    <row r="6" spans="2:3" x14ac:dyDescent="0.15">
      <c r="B6" s="42" t="s">
        <v>112</v>
      </c>
      <c r="C6" s="39">
        <f>②購入品入力!AX32</f>
        <v>0</v>
      </c>
    </row>
    <row r="7" spans="2:3" x14ac:dyDescent="0.15">
      <c r="B7" s="97" t="s">
        <v>20</v>
      </c>
      <c r="C7" s="39">
        <f>SUM(C3:C6)</f>
        <v>0</v>
      </c>
    </row>
    <row r="8" spans="2:3" ht="20.25" customHeight="1" x14ac:dyDescent="0.15">
      <c r="B8" s="37"/>
      <c r="C8" s="37"/>
    </row>
    <row r="9" spans="2:3" x14ac:dyDescent="0.15">
      <c r="B9" s="37" t="s">
        <v>21</v>
      </c>
      <c r="C9" s="37"/>
    </row>
    <row r="10" spans="2:3" x14ac:dyDescent="0.15">
      <c r="B10" s="44" t="s">
        <v>22</v>
      </c>
      <c r="C10" s="43">
        <f>②購入品入力!K32</f>
        <v>0</v>
      </c>
    </row>
    <row r="11" spans="2:3" x14ac:dyDescent="0.15">
      <c r="B11" s="44" t="s">
        <v>20</v>
      </c>
      <c r="C11" s="43">
        <f>C7</f>
        <v>0</v>
      </c>
    </row>
    <row r="12" spans="2:3" x14ac:dyDescent="0.15">
      <c r="B12" s="44" t="s">
        <v>21</v>
      </c>
      <c r="C12" s="43">
        <f>C10-C11</f>
        <v>0</v>
      </c>
    </row>
  </sheetData>
  <phoneticPr fontId="3"/>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5"/>
  <sheetViews>
    <sheetView workbookViewId="0">
      <selection activeCell="D3" sqref="D3:D5"/>
    </sheetView>
  </sheetViews>
  <sheetFormatPr defaultRowHeight="13.5" x14ac:dyDescent="0.15"/>
  <sheetData>
    <row r="2" spans="2:4" ht="15.75" x14ac:dyDescent="0.15">
      <c r="B2" s="5" t="s">
        <v>0</v>
      </c>
      <c r="D2" s="52" t="s">
        <v>93</v>
      </c>
    </row>
    <row r="3" spans="2:4" ht="15.75" x14ac:dyDescent="0.15">
      <c r="B3" s="4" t="s">
        <v>5</v>
      </c>
      <c r="D3" s="56">
        <v>0.1</v>
      </c>
    </row>
    <row r="4" spans="2:4" ht="15.75" x14ac:dyDescent="0.15">
      <c r="B4" s="4" t="s">
        <v>6</v>
      </c>
      <c r="D4" s="56">
        <v>0.08</v>
      </c>
    </row>
    <row r="5" spans="2:4" x14ac:dyDescent="0.15">
      <c r="D5" s="56">
        <v>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①SPU</vt:lpstr>
      <vt:lpstr>②購入品入力</vt:lpstr>
      <vt:lpstr>③ポイント計算まとめ</vt:lpstr>
      <vt:lpstr>リスト用</vt:lpstr>
      <vt:lpstr>SPU</vt:lpstr>
      <vt:lpstr>税率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2022-04-09T00:07:57Z</cp:lastPrinted>
  <dcterms:created xsi:type="dcterms:W3CDTF">2019-03-20T00:37:43Z</dcterms:created>
  <dcterms:modified xsi:type="dcterms:W3CDTF">2022-04-13T21:36:51Z</dcterms:modified>
</cp:coreProperties>
</file>