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My data\Documents\Dropbox\b_blog関連\楽天ポイント関連\"/>
    </mc:Choice>
  </mc:AlternateContent>
  <xr:revisionPtr revIDLastSave="0" documentId="8_{87EEB1CA-AC51-4A23-B34B-4B19688608C4}" xr6:coauthVersionLast="46" xr6:coauthVersionMax="46" xr10:uidLastSave="{00000000-0000-0000-0000-000000000000}"/>
  <bookViews>
    <workbookView xWindow="-28920" yWindow="-120" windowWidth="29040" windowHeight="17640" xr2:uid="{00000000-000D-0000-FFFF-FFFF00000000}"/>
  </bookViews>
  <sheets>
    <sheet name="①SPU" sheetId="1" r:id="rId1"/>
    <sheet name="②購入品入力" sheetId="3" r:id="rId2"/>
    <sheet name="③ポイント計算まとめ" sheetId="4" r:id="rId3"/>
    <sheet name="リスト用" sheetId="2" r:id="rId4"/>
  </sheets>
  <definedNames>
    <definedName name="SPU">リスト用!$B$3:$B$4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3" l="1"/>
  <c r="H13" i="3"/>
  <c r="H14" i="3"/>
  <c r="H15" i="3"/>
  <c r="H16" i="3"/>
  <c r="H17" i="3"/>
  <c r="H18" i="3"/>
  <c r="H19" i="3"/>
  <c r="H20" i="3"/>
  <c r="H21" i="3"/>
  <c r="H12" i="3"/>
  <c r="D22" i="3" l="1"/>
  <c r="F10" i="1" l="1"/>
  <c r="AD12" i="3"/>
  <c r="AE12" i="3"/>
  <c r="AF12" i="3"/>
  <c r="AG12" i="3"/>
  <c r="M12" i="3"/>
  <c r="AI12" i="3" s="1"/>
  <c r="AH12" i="3" l="1"/>
  <c r="AJ12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F26" i="1"/>
  <c r="AC11" i="3" s="1"/>
  <c r="F27" i="1"/>
  <c r="F28" i="1"/>
  <c r="F29" i="1"/>
  <c r="F25" i="1"/>
  <c r="AB11" i="3" s="1"/>
  <c r="F24" i="1"/>
  <c r="AA11" i="3" s="1"/>
  <c r="AB13" i="3" l="1"/>
  <c r="AB21" i="3"/>
  <c r="AB14" i="3"/>
  <c r="AB15" i="3"/>
  <c r="AB16" i="3"/>
  <c r="AB18" i="3"/>
  <c r="AB19" i="3"/>
  <c r="AB17" i="3"/>
  <c r="AB20" i="3"/>
  <c r="AB12" i="3"/>
  <c r="AC20" i="3"/>
  <c r="AC13" i="3"/>
  <c r="AC21" i="3"/>
  <c r="AC14" i="3"/>
  <c r="AC15" i="3"/>
  <c r="AC19" i="3"/>
  <c r="AC16" i="3"/>
  <c r="AC17" i="3"/>
  <c r="AC18" i="3"/>
  <c r="AC12" i="3"/>
  <c r="AA14" i="3"/>
  <c r="AA15" i="3"/>
  <c r="AA16" i="3"/>
  <c r="AA17" i="3"/>
  <c r="AA13" i="3"/>
  <c r="AA21" i="3"/>
  <c r="AA18" i="3"/>
  <c r="AA19" i="3"/>
  <c r="AA20" i="3"/>
  <c r="AA12" i="3"/>
  <c r="M13" i="3"/>
  <c r="M14" i="3"/>
  <c r="M15" i="3"/>
  <c r="M16" i="3"/>
  <c r="M17" i="3"/>
  <c r="M18" i="3"/>
  <c r="M19" i="3"/>
  <c r="M20" i="3"/>
  <c r="M21" i="3"/>
  <c r="E22" i="3"/>
  <c r="F13" i="3"/>
  <c r="F14" i="3"/>
  <c r="F15" i="3"/>
  <c r="F16" i="3"/>
  <c r="F17" i="3"/>
  <c r="F18" i="3"/>
  <c r="F19" i="3"/>
  <c r="F20" i="3"/>
  <c r="F21" i="3"/>
  <c r="F12" i="3"/>
  <c r="AH14" i="3" l="1"/>
  <c r="AI14" i="3"/>
  <c r="AJ14" i="3"/>
  <c r="AJ13" i="3"/>
  <c r="AH13" i="3"/>
  <c r="AI13" i="3"/>
  <c r="AJ20" i="3"/>
  <c r="AI20" i="3"/>
  <c r="AH20" i="3"/>
  <c r="AI19" i="3"/>
  <c r="AJ19" i="3"/>
  <c r="AH19" i="3"/>
  <c r="AH21" i="3"/>
  <c r="AI21" i="3"/>
  <c r="AJ21" i="3"/>
  <c r="AH18" i="3"/>
  <c r="AJ18" i="3"/>
  <c r="AI18" i="3"/>
  <c r="AH17" i="3"/>
  <c r="AI17" i="3"/>
  <c r="AJ17" i="3"/>
  <c r="AJ16" i="3"/>
  <c r="AH16" i="3"/>
  <c r="AI16" i="3"/>
  <c r="AI15" i="3"/>
  <c r="AH15" i="3"/>
  <c r="AJ15" i="3"/>
  <c r="M22" i="3"/>
  <c r="H27" i="3" s="1"/>
  <c r="E28" i="3" s="1"/>
  <c r="AT21" i="3"/>
  <c r="AT20" i="3"/>
  <c r="AT16" i="3"/>
  <c r="AT13" i="3"/>
  <c r="AT19" i="3"/>
  <c r="AT15" i="3"/>
  <c r="AT17" i="3"/>
  <c r="AT12" i="3"/>
  <c r="AT18" i="3"/>
  <c r="AT14" i="3"/>
  <c r="F22" i="3"/>
  <c r="C9" i="4" s="1"/>
  <c r="C3" i="4" l="1"/>
  <c r="AA22" i="3"/>
  <c r="AC22" i="3"/>
  <c r="AB22" i="3"/>
  <c r="AT22" i="3"/>
  <c r="C5" i="4" s="1"/>
  <c r="AJ22" i="3"/>
  <c r="AH22" i="3"/>
  <c r="F11" i="1" l="1"/>
  <c r="F12" i="1"/>
  <c r="O11" i="3" s="1"/>
  <c r="F13" i="1"/>
  <c r="P11" i="3" s="1"/>
  <c r="F14" i="1"/>
  <c r="Q11" i="3" s="1"/>
  <c r="F15" i="1"/>
  <c r="R11" i="3" s="1"/>
  <c r="F16" i="1"/>
  <c r="S11" i="3" s="1"/>
  <c r="F17" i="1"/>
  <c r="T11" i="3" s="1"/>
  <c r="F18" i="1"/>
  <c r="U11" i="3" s="1"/>
  <c r="F19" i="1"/>
  <c r="V11" i="3" s="1"/>
  <c r="F20" i="1"/>
  <c r="W11" i="3" s="1"/>
  <c r="F21" i="1"/>
  <c r="X11" i="3" s="1"/>
  <c r="F22" i="1"/>
  <c r="Y11" i="3" s="1"/>
  <c r="F23" i="1"/>
  <c r="Z11" i="3" s="1"/>
  <c r="D30" i="1"/>
  <c r="R12" i="3" l="1"/>
  <c r="R21" i="3"/>
  <c r="R16" i="3"/>
  <c r="R18" i="3"/>
  <c r="R15" i="3"/>
  <c r="R20" i="3"/>
  <c r="R13" i="3"/>
  <c r="R14" i="3"/>
  <c r="R19" i="3"/>
  <c r="R17" i="3"/>
  <c r="Q12" i="3"/>
  <c r="Q18" i="3"/>
  <c r="Q20" i="3"/>
  <c r="Q15" i="3"/>
  <c r="Q21" i="3"/>
  <c r="Q16" i="3"/>
  <c r="Q14" i="3"/>
  <c r="Q19" i="3"/>
  <c r="Q13" i="3"/>
  <c r="Q17" i="3"/>
  <c r="U13" i="3"/>
  <c r="U12" i="3"/>
  <c r="U14" i="3"/>
  <c r="U15" i="3"/>
  <c r="U21" i="3"/>
  <c r="U17" i="3"/>
  <c r="U16" i="3"/>
  <c r="U19" i="3"/>
  <c r="U18" i="3"/>
  <c r="U20" i="3"/>
  <c r="Z16" i="3"/>
  <c r="Z12" i="3"/>
  <c r="Z15" i="3"/>
  <c r="Z17" i="3"/>
  <c r="Z18" i="3"/>
  <c r="Z20" i="3"/>
  <c r="Z21" i="3"/>
  <c r="Z13" i="3"/>
  <c r="Z19" i="3"/>
  <c r="Z14" i="3"/>
  <c r="X16" i="3"/>
  <c r="X17" i="3"/>
  <c r="X13" i="3"/>
  <c r="X21" i="3"/>
  <c r="X15" i="3"/>
  <c r="X18" i="3"/>
  <c r="X12" i="3"/>
  <c r="X19" i="3"/>
  <c r="X20" i="3"/>
  <c r="X14" i="3"/>
  <c r="P20" i="3"/>
  <c r="P15" i="3"/>
  <c r="P21" i="3"/>
  <c r="P18" i="3"/>
  <c r="P12" i="3"/>
  <c r="P13" i="3"/>
  <c r="P19" i="3"/>
  <c r="P17" i="3"/>
  <c r="P16" i="3"/>
  <c r="P14" i="3"/>
  <c r="S12" i="3"/>
  <c r="S18" i="3"/>
  <c r="S15" i="3"/>
  <c r="S20" i="3"/>
  <c r="S21" i="3"/>
  <c r="S17" i="3"/>
  <c r="S16" i="3"/>
  <c r="S19" i="3"/>
  <c r="S13" i="3"/>
  <c r="S14" i="3"/>
  <c r="W21" i="3"/>
  <c r="W16" i="3"/>
  <c r="W14" i="3"/>
  <c r="W15" i="3"/>
  <c r="W18" i="3"/>
  <c r="W17" i="3"/>
  <c r="W13" i="3"/>
  <c r="W19" i="3"/>
  <c r="W12" i="3"/>
  <c r="W20" i="3"/>
  <c r="O12" i="3"/>
  <c r="O14" i="3"/>
  <c r="O16" i="3"/>
  <c r="O18" i="3"/>
  <c r="O17" i="3"/>
  <c r="O19" i="3"/>
  <c r="O20" i="3"/>
  <c r="O15" i="3"/>
  <c r="O21" i="3"/>
  <c r="O13" i="3"/>
  <c r="T12" i="3"/>
  <c r="T13" i="3"/>
  <c r="T16" i="3"/>
  <c r="T14" i="3"/>
  <c r="T17" i="3"/>
  <c r="T19" i="3"/>
  <c r="T21" i="3"/>
  <c r="T15" i="3"/>
  <c r="T18" i="3"/>
  <c r="T20" i="3"/>
  <c r="Y19" i="3"/>
  <c r="Y14" i="3"/>
  <c r="Y20" i="3"/>
  <c r="Y13" i="3"/>
  <c r="Y21" i="3"/>
  <c r="Y17" i="3"/>
  <c r="Y18" i="3"/>
  <c r="Y16" i="3"/>
  <c r="Y15" i="3"/>
  <c r="Y12" i="3"/>
  <c r="V15" i="3"/>
  <c r="V12" i="3"/>
  <c r="V19" i="3"/>
  <c r="V17" i="3"/>
  <c r="V20" i="3"/>
  <c r="V13" i="3"/>
  <c r="V21" i="3"/>
  <c r="V16" i="3"/>
  <c r="V14" i="3"/>
  <c r="V18" i="3"/>
  <c r="N11" i="3"/>
  <c r="M11" i="3"/>
  <c r="F30" i="1"/>
  <c r="AK11" i="3" l="1"/>
  <c r="V22" i="3"/>
  <c r="Z22" i="3"/>
  <c r="W22" i="3"/>
  <c r="N12" i="3"/>
  <c r="AK12" i="3" s="1"/>
  <c r="N16" i="3"/>
  <c r="AK16" i="3" s="1"/>
  <c r="N21" i="3"/>
  <c r="AK21" i="3" s="1"/>
  <c r="N18" i="3"/>
  <c r="AK18" i="3" s="1"/>
  <c r="N14" i="3"/>
  <c r="AK14" i="3" s="1"/>
  <c r="N13" i="3"/>
  <c r="N17" i="3"/>
  <c r="AK17" i="3" s="1"/>
  <c r="N19" i="3"/>
  <c r="AK19" i="3" s="1"/>
  <c r="N15" i="3"/>
  <c r="AK15" i="3" s="1"/>
  <c r="N20" i="3"/>
  <c r="AK20" i="3" s="1"/>
  <c r="Y22" i="3"/>
  <c r="S22" i="3"/>
  <c r="Q22" i="3"/>
  <c r="R22" i="3"/>
  <c r="P22" i="3"/>
  <c r="O22" i="3"/>
  <c r="U22" i="3"/>
  <c r="T22" i="3"/>
  <c r="X22" i="3"/>
  <c r="N22" i="3" l="1"/>
  <c r="AK13" i="3"/>
  <c r="AK22" i="3" s="1"/>
  <c r="C4" i="4" s="1"/>
  <c r="C6" i="4" s="1"/>
  <c r="C10" i="4" s="1"/>
  <c r="C11" i="4" s="1"/>
</calcChain>
</file>

<file path=xl/sharedStrings.xml><?xml version="1.0" encoding="utf-8"?>
<sst xmlns="http://schemas.openxmlformats.org/spreadsheetml/2006/main" count="123" uniqueCount="88">
  <si>
    <t>SPU</t>
    <phoneticPr fontId="3"/>
  </si>
  <si>
    <t>SPU</t>
  </si>
  <si>
    <t>楽天市場アプリ</t>
    <rPh sb="0" eb="2">
      <t>ラクテン</t>
    </rPh>
    <rPh sb="2" eb="4">
      <t>イチバ</t>
    </rPh>
    <phoneticPr fontId="1"/>
  </si>
  <si>
    <t>楽天証券</t>
    <rPh sb="0" eb="2">
      <t>ラクテン</t>
    </rPh>
    <rPh sb="2" eb="4">
      <t>ショウケン</t>
    </rPh>
    <phoneticPr fontId="1"/>
  </si>
  <si>
    <t>楽天モバイル</t>
    <rPh sb="0" eb="2">
      <t>ラクテン</t>
    </rPh>
    <phoneticPr fontId="1"/>
  </si>
  <si>
    <t>楽天トラベル</t>
    <rPh sb="0" eb="2">
      <t>ラクテン</t>
    </rPh>
    <phoneticPr fontId="1"/>
  </si>
  <si>
    <t>合計</t>
    <rPh sb="0" eb="2">
      <t>ゴウケイ</t>
    </rPh>
    <phoneticPr fontId="3"/>
  </si>
  <si>
    <t>倍率</t>
    <rPh sb="0" eb="2">
      <t>バイリツ</t>
    </rPh>
    <phoneticPr fontId="1"/>
  </si>
  <si>
    <t>○</t>
  </si>
  <si>
    <t>○</t>
    <phoneticPr fontId="3"/>
  </si>
  <si>
    <t>✕</t>
    <phoneticPr fontId="3"/>
  </si>
  <si>
    <t>楽天カード</t>
    <rPh sb="0" eb="2">
      <t>ラクテン</t>
    </rPh>
    <phoneticPr fontId="1"/>
  </si>
  <si>
    <t>楽天銀行+楽天カード</t>
    <rPh sb="0" eb="2">
      <t>ラクテン</t>
    </rPh>
    <rPh sb="2" eb="4">
      <t>ギンコウ</t>
    </rPh>
    <rPh sb="5" eb="7">
      <t>ラクテン</t>
    </rPh>
    <phoneticPr fontId="1"/>
  </si>
  <si>
    <t>楽天ブックス</t>
    <rPh sb="0" eb="2">
      <t>ラクテン</t>
    </rPh>
    <phoneticPr fontId="1"/>
  </si>
  <si>
    <t>対象</t>
    <rPh sb="0" eb="2">
      <t>タイショウ</t>
    </rPh>
    <phoneticPr fontId="1"/>
  </si>
  <si>
    <t>品名</t>
    <rPh sb="0" eb="2">
      <t>ヒンメイ</t>
    </rPh>
    <phoneticPr fontId="3"/>
  </si>
  <si>
    <t>利用ポイント</t>
    <rPh sb="0" eb="2">
      <t>リヨウ</t>
    </rPh>
    <phoneticPr fontId="3"/>
  </si>
  <si>
    <t>支払額</t>
    <rPh sb="0" eb="3">
      <t>シハライガク</t>
    </rPh>
    <phoneticPr fontId="3"/>
  </si>
  <si>
    <t>通常ポイント</t>
    <rPh sb="0" eb="2">
      <t>ツウジョウ</t>
    </rPh>
    <phoneticPr fontId="1"/>
  </si>
  <si>
    <t>SPU合計</t>
    <rPh sb="3" eb="5">
      <t>ゴウケイ</t>
    </rPh>
    <phoneticPr fontId="3"/>
  </si>
  <si>
    <t>P倍率</t>
    <rPh sb="1" eb="3">
      <t>バイリツ</t>
    </rPh>
    <phoneticPr fontId="3"/>
  </si>
  <si>
    <t>ポイント</t>
    <phoneticPr fontId="3"/>
  </si>
  <si>
    <t>①.SPU入力</t>
    <rPh sb="5" eb="7">
      <t>ニュウリョク</t>
    </rPh>
    <phoneticPr fontId="3"/>
  </si>
  <si>
    <t>③SPUポイント（自動計算）限定ポイントアップは倍率入力</t>
    <rPh sb="9" eb="13">
      <t>ジドウケイサン</t>
    </rPh>
    <rPh sb="14" eb="16">
      <t>ゲンテイ</t>
    </rPh>
    <rPh sb="24" eb="26">
      <t>バイリツ</t>
    </rPh>
    <rPh sb="26" eb="28">
      <t>ニュウリョク</t>
    </rPh>
    <phoneticPr fontId="3"/>
  </si>
  <si>
    <t>②購入品、金額入力</t>
    <rPh sb="1" eb="4">
      <t>コウニュウヒン</t>
    </rPh>
    <rPh sb="5" eb="7">
      <t>キンガク</t>
    </rPh>
    <rPh sb="7" eb="9">
      <t>ニュウリョク</t>
    </rPh>
    <phoneticPr fontId="3"/>
  </si>
  <si>
    <t>④店舗独自ポイントアップ入力</t>
    <rPh sb="1" eb="3">
      <t>テンポ</t>
    </rPh>
    <rPh sb="3" eb="5">
      <t>ドクジ</t>
    </rPh>
    <rPh sb="12" eb="14">
      <t>ニュウリョク</t>
    </rPh>
    <phoneticPr fontId="3"/>
  </si>
  <si>
    <t>適用→</t>
    <rPh sb="0" eb="2">
      <t>テキヨウ</t>
    </rPh>
    <phoneticPr fontId="3"/>
  </si>
  <si>
    <t>倍率→</t>
    <rPh sb="0" eb="2">
      <t>バイリツ</t>
    </rPh>
    <phoneticPr fontId="3"/>
  </si>
  <si>
    <t>購入ショップ数</t>
    <rPh sb="0" eb="2">
      <t>コウニュウ</t>
    </rPh>
    <rPh sb="6" eb="7">
      <t>スウ</t>
    </rPh>
    <phoneticPr fontId="3"/>
  </si>
  <si>
    <t>買い回りポイント</t>
    <rPh sb="0" eb="1">
      <t>カ</t>
    </rPh>
    <rPh sb="2" eb="3">
      <t>マワ</t>
    </rPh>
    <phoneticPr fontId="3"/>
  </si>
  <si>
    <t>①ショップ買い回りポイント</t>
    <rPh sb="5" eb="6">
      <t>カ</t>
    </rPh>
    <rPh sb="7" eb="8">
      <t>マワ</t>
    </rPh>
    <phoneticPr fontId="3"/>
  </si>
  <si>
    <t>②SPU合計</t>
    <rPh sb="4" eb="6">
      <t>ゴウケイ</t>
    </rPh>
    <phoneticPr fontId="3"/>
  </si>
  <si>
    <t>A.ショップ買い回りによるポイント</t>
    <rPh sb="6" eb="7">
      <t>カ</t>
    </rPh>
    <rPh sb="8" eb="9">
      <t>マワ</t>
    </rPh>
    <phoneticPr fontId="3"/>
  </si>
  <si>
    <t>③店舗独自ポイント</t>
    <rPh sb="1" eb="3">
      <t>テンポ</t>
    </rPh>
    <rPh sb="3" eb="5">
      <t>ドクジ</t>
    </rPh>
    <phoneticPr fontId="3"/>
  </si>
  <si>
    <t>合計ポイント</t>
    <rPh sb="0" eb="2">
      <t>ゴウケイ</t>
    </rPh>
    <phoneticPr fontId="3"/>
  </si>
  <si>
    <t>実質購入金額</t>
    <rPh sb="0" eb="2">
      <t>ジッシツ</t>
    </rPh>
    <rPh sb="2" eb="6">
      <t>コウニュウキンガク</t>
    </rPh>
    <phoneticPr fontId="3"/>
  </si>
  <si>
    <t>購入金額合計</t>
    <rPh sb="0" eb="4">
      <t>コウニュウキンガク</t>
    </rPh>
    <rPh sb="4" eb="6">
      <t>ゴウケイ</t>
    </rPh>
    <phoneticPr fontId="3"/>
  </si>
  <si>
    <t>楽天ひかり</t>
    <rPh sb="0" eb="2">
      <t>ラクテン</t>
    </rPh>
    <phoneticPr fontId="1"/>
  </si>
  <si>
    <t>楽天プレミアム・ゴールドカード</t>
    <rPh sb="0" eb="2">
      <t>ラクテン</t>
    </rPh>
    <phoneticPr fontId="1"/>
  </si>
  <si>
    <t>楽天保険+楽天カード</t>
    <rPh sb="0" eb="2">
      <t>ラクテン</t>
    </rPh>
    <rPh sb="2" eb="4">
      <t>ホケン</t>
    </rPh>
    <rPh sb="5" eb="7">
      <t>ラクテン</t>
    </rPh>
    <phoneticPr fontId="1"/>
  </si>
  <si>
    <t>楽天でんき</t>
    <rPh sb="0" eb="2">
      <t>ラクテン</t>
    </rPh>
    <phoneticPr fontId="1"/>
  </si>
  <si>
    <t>楽天Kobo</t>
    <rPh sb="0" eb="2">
      <t>ラクテン</t>
    </rPh>
    <phoneticPr fontId="1"/>
  </si>
  <si>
    <t>楽天Pasha</t>
    <rPh sb="0" eb="2">
      <t>ラクテン</t>
    </rPh>
    <phoneticPr fontId="1"/>
  </si>
  <si>
    <t>Rakuten Fashion</t>
    <phoneticPr fontId="3"/>
  </si>
  <si>
    <t>楽天ビューティ</t>
    <rPh sb="0" eb="2">
      <t>ラクテン</t>
    </rPh>
    <phoneticPr fontId="3"/>
  </si>
  <si>
    <t>楽天TV・NBA Rakuten</t>
    <rPh sb="0" eb="2">
      <t>ラクテン</t>
    </rPh>
    <phoneticPr fontId="3"/>
  </si>
  <si>
    <t>モバイル</t>
    <phoneticPr fontId="1"/>
  </si>
  <si>
    <t>ひかり</t>
    <phoneticPr fontId="3"/>
  </si>
  <si>
    <t>カード</t>
    <phoneticPr fontId="1"/>
  </si>
  <si>
    <t>プレ・ゴールド</t>
    <phoneticPr fontId="1"/>
  </si>
  <si>
    <t>保険</t>
    <rPh sb="0" eb="2">
      <t>ホケン</t>
    </rPh>
    <phoneticPr fontId="1"/>
  </si>
  <si>
    <t>銀行</t>
    <rPh sb="0" eb="2">
      <t>ギンコウ</t>
    </rPh>
    <phoneticPr fontId="1"/>
  </si>
  <si>
    <t>でんき</t>
    <phoneticPr fontId="1"/>
  </si>
  <si>
    <t>証券</t>
    <rPh sb="0" eb="2">
      <t>ショウケン</t>
    </rPh>
    <phoneticPr fontId="3"/>
  </si>
  <si>
    <t>トラベル</t>
    <phoneticPr fontId="1"/>
  </si>
  <si>
    <t>市場アプリ</t>
    <rPh sb="0" eb="2">
      <t>イチバ</t>
    </rPh>
    <phoneticPr fontId="1"/>
  </si>
  <si>
    <t>ブックス</t>
    <phoneticPr fontId="1"/>
  </si>
  <si>
    <t>Kobo</t>
    <phoneticPr fontId="1"/>
  </si>
  <si>
    <t>Pasha</t>
    <phoneticPr fontId="3"/>
  </si>
  <si>
    <t>Fashion</t>
    <phoneticPr fontId="3"/>
  </si>
  <si>
    <t>TV</t>
    <phoneticPr fontId="3"/>
  </si>
  <si>
    <t>ビューティ</t>
    <phoneticPr fontId="3"/>
  </si>
  <si>
    <t>5と0の日</t>
    <rPh sb="4" eb="5">
      <t>ヒ</t>
    </rPh>
    <phoneticPr fontId="3"/>
  </si>
  <si>
    <t>楽天勝利</t>
    <rPh sb="0" eb="2">
      <t>ラクテン</t>
    </rPh>
    <rPh sb="2" eb="4">
      <t>ショウリ</t>
    </rPh>
    <phoneticPr fontId="3"/>
  </si>
  <si>
    <t>カード利用額に対してポイント付与</t>
    <rPh sb="3" eb="5">
      <t>リヨウ</t>
    </rPh>
    <rPh sb="5" eb="6">
      <t>ガク</t>
    </rPh>
    <rPh sb="7" eb="8">
      <t>タイ</t>
    </rPh>
    <rPh sb="14" eb="16">
      <t>フヨ</t>
    </rPh>
    <phoneticPr fontId="3"/>
  </si>
  <si>
    <t>買い物金額に対してポイント付与</t>
    <rPh sb="0" eb="1">
      <t>カ</t>
    </rPh>
    <rPh sb="2" eb="3">
      <t>モノ</t>
    </rPh>
    <rPh sb="3" eb="5">
      <t>キンガク</t>
    </rPh>
    <rPh sb="6" eb="7">
      <t>タイ</t>
    </rPh>
    <rPh sb="13" eb="15">
      <t>フヨ</t>
    </rPh>
    <phoneticPr fontId="3"/>
  </si>
  <si>
    <t>アプリでの購入金額に対してポイント付与</t>
    <rPh sb="5" eb="7">
      <t>コウニュウ</t>
    </rPh>
    <rPh sb="7" eb="9">
      <t>キンガク</t>
    </rPh>
    <rPh sb="10" eb="11">
      <t>タイ</t>
    </rPh>
    <rPh sb="17" eb="19">
      <t>フヨ</t>
    </rPh>
    <phoneticPr fontId="3"/>
  </si>
  <si>
    <t>↑</t>
    <phoneticPr fontId="3"/>
  </si>
  <si>
    <t>楽天市場でのカード利用額</t>
    <rPh sb="0" eb="2">
      <t>ラクテン</t>
    </rPh>
    <rPh sb="2" eb="4">
      <t>イチバ</t>
    </rPh>
    <rPh sb="9" eb="11">
      <t>リヨウ</t>
    </rPh>
    <rPh sb="11" eb="12">
      <t>ガク</t>
    </rPh>
    <phoneticPr fontId="3"/>
  </si>
  <si>
    <t>楽天市場での買い物金額</t>
    <rPh sb="0" eb="2">
      <t>ラクテン</t>
    </rPh>
    <rPh sb="2" eb="4">
      <t>イチバ</t>
    </rPh>
    <rPh sb="6" eb="7">
      <t>カ</t>
    </rPh>
    <rPh sb="8" eb="9">
      <t>モノ</t>
    </rPh>
    <rPh sb="9" eb="11">
      <t>キンガク</t>
    </rPh>
    <phoneticPr fontId="3"/>
  </si>
  <si>
    <t>予約申し込み月の楽天市場でのお買い物金額</t>
    <rPh sb="0" eb="2">
      <t>ヨヤク</t>
    </rPh>
    <rPh sb="2" eb="3">
      <t>モウ</t>
    </rPh>
    <rPh sb="4" eb="5">
      <t>コ</t>
    </rPh>
    <rPh sb="6" eb="7">
      <t>ツキ</t>
    </rPh>
    <rPh sb="8" eb="10">
      <t>ラクテン</t>
    </rPh>
    <rPh sb="10" eb="12">
      <t>イチバ</t>
    </rPh>
    <rPh sb="15" eb="16">
      <t>カ</t>
    </rPh>
    <rPh sb="17" eb="18">
      <t>モノ</t>
    </rPh>
    <rPh sb="18" eb="20">
      <t>キンガク</t>
    </rPh>
    <phoneticPr fontId="3"/>
  </si>
  <si>
    <t>楽天市場アプリでのお買い物金額</t>
    <rPh sb="0" eb="2">
      <t>ラクテン</t>
    </rPh>
    <rPh sb="2" eb="4">
      <t>イチバ</t>
    </rPh>
    <rPh sb="10" eb="11">
      <t>カ</t>
    </rPh>
    <rPh sb="12" eb="13">
      <t>モノ</t>
    </rPh>
    <rPh sb="13" eb="15">
      <t>キンガク</t>
    </rPh>
    <phoneticPr fontId="3"/>
  </si>
  <si>
    <t>ポイント付与対象</t>
    <rPh sb="4" eb="6">
      <t>フヨ</t>
    </rPh>
    <rPh sb="6" eb="8">
      <t>タイショウ</t>
    </rPh>
    <phoneticPr fontId="3"/>
  </si>
  <si>
    <t>✕</t>
  </si>
  <si>
    <t>(例)楽天ブックス</t>
    <rPh sb="1" eb="2">
      <t>レイ</t>
    </rPh>
    <rPh sb="3" eb="5">
      <t>ラクテン</t>
    </rPh>
    <phoneticPr fontId="3"/>
  </si>
  <si>
    <t>(例)店舗a</t>
    <rPh sb="1" eb="2">
      <t>レイ</t>
    </rPh>
    <rPh sb="3" eb="5">
      <t>テンポ</t>
    </rPh>
    <phoneticPr fontId="3"/>
  </si>
  <si>
    <t>(例)店舗b</t>
    <rPh sb="1" eb="2">
      <t>レイ</t>
    </rPh>
    <rPh sb="3" eb="5">
      <t>テンポ</t>
    </rPh>
    <phoneticPr fontId="3"/>
  </si>
  <si>
    <t>(例)店舗c</t>
    <rPh sb="1" eb="2">
      <t>レイ</t>
    </rPh>
    <rPh sb="3" eb="5">
      <t>テンポ</t>
    </rPh>
    <phoneticPr fontId="3"/>
  </si>
  <si>
    <t>価格（税込）</t>
    <rPh sb="0" eb="2">
      <t>カカク</t>
    </rPh>
    <rPh sb="3" eb="5">
      <t>ゼイコ</t>
    </rPh>
    <phoneticPr fontId="3"/>
  </si>
  <si>
    <t>価格に対してポイント付与</t>
    <rPh sb="0" eb="2">
      <t>カカク</t>
    </rPh>
    <rPh sb="3" eb="4">
      <t>タイ</t>
    </rPh>
    <rPh sb="10" eb="12">
      <t>フヨ</t>
    </rPh>
    <phoneticPr fontId="3"/>
  </si>
  <si>
    <t>価格金額に対してポイント付与</t>
    <rPh sb="0" eb="2">
      <t>カカク</t>
    </rPh>
    <rPh sb="2" eb="4">
      <t>キンガク</t>
    </rPh>
    <rPh sb="5" eb="6">
      <t>タイ</t>
    </rPh>
    <rPh sb="12" eb="14">
      <t>フヨ</t>
    </rPh>
    <phoneticPr fontId="3"/>
  </si>
  <si>
    <t>(例)店舗d</t>
    <rPh sb="1" eb="2">
      <t>レイ</t>
    </rPh>
    <rPh sb="3" eb="5">
      <t>テンポ</t>
    </rPh>
    <phoneticPr fontId="3"/>
  </si>
  <si>
    <t>(例)店舗e</t>
    <rPh sb="1" eb="2">
      <t>レイ</t>
    </rPh>
    <rPh sb="3" eb="5">
      <t>テンポ</t>
    </rPh>
    <phoneticPr fontId="3"/>
  </si>
  <si>
    <t>(例)店舗f</t>
    <rPh sb="1" eb="2">
      <t>レイ</t>
    </rPh>
    <rPh sb="3" eb="5">
      <t>テンポ</t>
    </rPh>
    <phoneticPr fontId="3"/>
  </si>
  <si>
    <t>(例)店舗g</t>
    <rPh sb="1" eb="2">
      <t>レイ</t>
    </rPh>
    <rPh sb="3" eb="5">
      <t>テンポ</t>
    </rPh>
    <phoneticPr fontId="3"/>
  </si>
  <si>
    <t>(例)店舗h</t>
    <rPh sb="1" eb="2">
      <t>レイ</t>
    </rPh>
    <rPh sb="3" eb="5">
      <t>テンポ</t>
    </rPh>
    <phoneticPr fontId="3"/>
  </si>
  <si>
    <t>(例)店舗i</t>
    <rPh sb="1" eb="2">
      <t>レイ</t>
    </rPh>
    <rPh sb="3" eb="5">
      <t>テンポ</t>
    </rPh>
    <phoneticPr fontId="3"/>
  </si>
  <si>
    <t>適用</t>
    <rPh sb="0" eb="2">
      <t>テキヨウ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</si>
</sst>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3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5" borderId="1" xfId="0" applyFont="1" applyFill="1" applyBorder="1">
      <alignment vertical="center"/>
    </xf>
    <xf numFmtId="0" fontId="2" fillId="0" borderId="5" xfId="0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5" borderId="10" xfId="0" applyFont="1" applyFill="1" applyBorder="1">
      <alignment vertical="center"/>
    </xf>
    <xf numFmtId="176" fontId="2" fillId="5" borderId="13" xfId="0" applyNumberFormat="1" applyFont="1" applyFill="1" applyBorder="1">
      <alignment vertical="center"/>
    </xf>
    <xf numFmtId="0" fontId="2" fillId="6" borderId="10" xfId="0" applyFont="1" applyFill="1" applyBorder="1">
      <alignment vertical="center"/>
    </xf>
    <xf numFmtId="0" fontId="2" fillId="6" borderId="13" xfId="0" applyFont="1" applyFill="1" applyBorder="1">
      <alignment vertical="center"/>
    </xf>
    <xf numFmtId="176" fontId="2" fillId="6" borderId="13" xfId="0" applyNumberFormat="1" applyFont="1" applyFill="1" applyBorder="1">
      <alignment vertical="center"/>
    </xf>
    <xf numFmtId="176" fontId="6" fillId="6" borderId="11" xfId="0" applyNumberFormat="1" applyFont="1" applyFill="1" applyBorder="1">
      <alignment vertical="center"/>
    </xf>
    <xf numFmtId="176" fontId="6" fillId="5" borderId="11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0" fontId="2" fillId="8" borderId="0" xfId="0" applyFont="1" applyFill="1">
      <alignment vertical="center"/>
    </xf>
    <xf numFmtId="0" fontId="4" fillId="3" borderId="5" xfId="0" applyFont="1" applyFill="1" applyBorder="1">
      <alignment vertical="center"/>
    </xf>
    <xf numFmtId="0" fontId="2" fillId="5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5" borderId="0" xfId="0" applyFont="1" applyFill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0" fontId="2" fillId="0" borderId="14" xfId="0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0" fontId="2" fillId="2" borderId="16" xfId="0" applyFont="1" applyFill="1" applyBorder="1">
      <alignment vertical="center"/>
    </xf>
    <xf numFmtId="176" fontId="2" fillId="2" borderId="17" xfId="0" applyNumberFormat="1" applyFont="1" applyFill="1" applyBorder="1">
      <alignment vertical="center"/>
    </xf>
    <xf numFmtId="176" fontId="2" fillId="2" borderId="18" xfId="0" applyNumberFormat="1" applyFont="1" applyFill="1" applyBorder="1">
      <alignment vertical="center"/>
    </xf>
    <xf numFmtId="0" fontId="2" fillId="2" borderId="19" xfId="0" applyFont="1" applyFill="1" applyBorder="1">
      <alignment vertical="center"/>
    </xf>
    <xf numFmtId="176" fontId="2" fillId="2" borderId="20" xfId="0" applyNumberFormat="1" applyFont="1" applyFill="1" applyBorder="1">
      <alignment vertical="center"/>
    </xf>
    <xf numFmtId="176" fontId="2" fillId="2" borderId="22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5" borderId="26" xfId="0" applyNumberFormat="1" applyFont="1" applyFill="1" applyBorder="1">
      <alignment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11" borderId="1" xfId="0" applyFont="1" applyFill="1" applyBorder="1">
      <alignment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6" fontId="2" fillId="5" borderId="28" xfId="0" applyNumberFormat="1" applyFont="1" applyFill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  <xf numFmtId="0" fontId="2" fillId="11" borderId="4" xfId="0" applyFont="1" applyFill="1" applyBorder="1" applyAlignment="1">
      <alignment horizontal="center" vertical="center"/>
    </xf>
    <xf numFmtId="176" fontId="2" fillId="5" borderId="24" xfId="0" applyNumberFormat="1" applyFont="1" applyFill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5" borderId="10" xfId="0" applyNumberFormat="1" applyFont="1" applyFill="1" applyBorder="1">
      <alignment vertical="center"/>
    </xf>
    <xf numFmtId="176" fontId="2" fillId="5" borderId="11" xfId="0" applyNumberFormat="1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176" fontId="2" fillId="12" borderId="16" xfId="0" applyNumberFormat="1" applyFont="1" applyFill="1" applyBorder="1">
      <alignment vertical="center"/>
    </xf>
    <xf numFmtId="176" fontId="2" fillId="12" borderId="17" xfId="0" applyNumberFormat="1" applyFont="1" applyFill="1" applyBorder="1">
      <alignment vertical="center"/>
    </xf>
    <xf numFmtId="176" fontId="2" fillId="12" borderId="18" xfId="0" applyNumberFormat="1" applyFont="1" applyFill="1" applyBorder="1">
      <alignment vertical="center"/>
    </xf>
    <xf numFmtId="176" fontId="2" fillId="12" borderId="19" xfId="0" applyNumberFormat="1" applyFont="1" applyFill="1" applyBorder="1">
      <alignment vertical="center"/>
    </xf>
    <xf numFmtId="176" fontId="2" fillId="12" borderId="1" xfId="0" applyNumberFormat="1" applyFont="1" applyFill="1" applyBorder="1">
      <alignment vertical="center"/>
    </xf>
    <xf numFmtId="176" fontId="2" fillId="12" borderId="20" xfId="0" applyNumberFormat="1" applyFont="1" applyFill="1" applyBorder="1">
      <alignment vertical="center"/>
    </xf>
    <xf numFmtId="176" fontId="2" fillId="12" borderId="21" xfId="0" applyNumberFormat="1" applyFont="1" applyFill="1" applyBorder="1">
      <alignment vertical="center"/>
    </xf>
    <xf numFmtId="176" fontId="2" fillId="12" borderId="31" xfId="0" applyNumberFormat="1" applyFont="1" applyFill="1" applyBorder="1">
      <alignment vertical="center"/>
    </xf>
    <xf numFmtId="176" fontId="2" fillId="12" borderId="22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7" borderId="1" xfId="0" applyFont="1" applyFill="1" applyBorder="1">
      <alignment vertical="center"/>
    </xf>
    <xf numFmtId="176" fontId="9" fillId="0" borderId="1" xfId="0" applyNumberFormat="1" applyFont="1" applyBorder="1">
      <alignment vertical="center"/>
    </xf>
    <xf numFmtId="0" fontId="9" fillId="5" borderId="1" xfId="0" applyFont="1" applyFill="1" applyBorder="1">
      <alignment vertical="center"/>
    </xf>
    <xf numFmtId="0" fontId="9" fillId="10" borderId="1" xfId="0" applyFont="1" applyFill="1" applyBorder="1">
      <alignment vertical="center"/>
    </xf>
    <xf numFmtId="0" fontId="9" fillId="9" borderId="1" xfId="0" applyFont="1" applyFill="1" applyBorder="1">
      <alignment vertical="center"/>
    </xf>
    <xf numFmtId="177" fontId="9" fillId="0" borderId="1" xfId="0" applyNumberFormat="1" applyFont="1" applyBorder="1">
      <alignment vertical="center"/>
    </xf>
    <xf numFmtId="0" fontId="9" fillId="2" borderId="1" xfId="0" applyFont="1" applyFill="1" applyBorder="1">
      <alignment vertical="center"/>
    </xf>
    <xf numFmtId="176" fontId="6" fillId="5" borderId="1" xfId="0" applyNumberFormat="1" applyFont="1" applyFill="1" applyBorder="1">
      <alignment vertical="center"/>
    </xf>
    <xf numFmtId="0" fontId="2" fillId="7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CCCC"/>
      <color rgb="FFFF99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suzu-camp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76200</xdr:rowOff>
    </xdr:from>
    <xdr:to>
      <xdr:col>6</xdr:col>
      <xdr:colOff>2933700</xdr:colOff>
      <xdr:row>5</xdr:row>
      <xdr:rowOff>112567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4406" y="76200"/>
          <a:ext cx="6295158" cy="119668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楽天スーパーセール、お買い物マラソン対応！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楽天ポイント計算用エクセル　</a:t>
          </a:r>
          <a:r>
            <a:rPr kumimoji="1" lang="en-US" altLang="ja-JP" sz="1600" b="1">
              <a:latin typeface="Meiryo UI" panose="020B0604030504040204" pitchFamily="50" charset="-128"/>
              <a:ea typeface="Meiryo UI" panose="020B0604030504040204" pitchFamily="50" charset="-128"/>
            </a:rPr>
            <a:t>Ver2.1</a:t>
          </a:r>
        </a:p>
      </xdr:txBody>
    </xdr:sp>
    <xdr:clientData/>
  </xdr:twoCellAnchor>
  <xdr:twoCellAnchor>
    <xdr:from>
      <xdr:col>6</xdr:col>
      <xdr:colOff>1219200</xdr:colOff>
      <xdr:row>2</xdr:row>
      <xdr:rowOff>190500</xdr:rowOff>
    </xdr:from>
    <xdr:to>
      <xdr:col>6</xdr:col>
      <xdr:colOff>2883476</xdr:colOff>
      <xdr:row>5</xdr:row>
      <xdr:rowOff>164522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57800" y="590550"/>
          <a:ext cx="1664276" cy="7360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作成者：</a:t>
          </a:r>
          <a:r>
            <a:rPr kumimoji="1" lang="ja-JP" altLang="en-US" sz="900" u="sng">
              <a:latin typeface="Meiryo UI" panose="020B0604030504040204" pitchFamily="50" charset="-128"/>
              <a:ea typeface="Meiryo UI" panose="020B0604030504040204" pitchFamily="50" charset="-128"/>
            </a:rPr>
            <a:t>すずパパ</a:t>
          </a:r>
          <a:endParaRPr kumimoji="1" lang="en-US" altLang="ja-JP" sz="900" u="none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作成日：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2019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最終更新日：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2021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25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609599</xdr:colOff>
      <xdr:row>31</xdr:row>
      <xdr:rowOff>76201</xdr:rowOff>
    </xdr:from>
    <xdr:to>
      <xdr:col>6</xdr:col>
      <xdr:colOff>1238250</xdr:colOff>
      <xdr:row>36</xdr:row>
      <xdr:rowOff>171450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04949" y="5753101"/>
          <a:ext cx="3771901" cy="1095374"/>
        </a:xfrm>
        <a:prstGeom prst="roundRect">
          <a:avLst/>
        </a:prstGeom>
        <a:solidFill>
          <a:srgbClr val="FFC000"/>
        </a:solidFill>
        <a:ln w="12700" cap="flat" cmpd="sng" algn="ctr">
          <a:solidFill>
            <a:srgbClr val="FFC000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①対象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SPU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を選択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・黄色マスをセレクトするとプルダウンメニューが表示されます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・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〇と✖を選択します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485775</xdr:colOff>
      <xdr:row>14</xdr:row>
      <xdr:rowOff>9525</xdr:rowOff>
    </xdr:from>
    <xdr:to>
      <xdr:col>16</xdr:col>
      <xdr:colOff>409575</xdr:colOff>
      <xdr:row>20</xdr:row>
      <xdr:rowOff>47625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769EC6E-2DB3-47AC-AD33-9CA52D6CBA95}"/>
            </a:ext>
          </a:extLst>
        </xdr:cNvPr>
        <xdr:cNvSpPr/>
      </xdr:nvSpPr>
      <xdr:spPr>
        <a:xfrm>
          <a:off x="7534275" y="2886075"/>
          <a:ext cx="6096000" cy="1238250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2021/4/1</a:t>
          </a:r>
          <a:r>
            <a:rPr kumimoji="1" lang="ja-JP" altLang="en-US" sz="1100"/>
            <a:t>変更内容</a:t>
          </a:r>
          <a:endParaRPr kumimoji="1" lang="en-US" altLang="ja-JP" sz="1100"/>
        </a:p>
        <a:p>
          <a:pPr algn="l"/>
          <a:r>
            <a:rPr kumimoji="1" lang="en-US" altLang="ja-JP" sz="1100"/>
            <a:t>4</a:t>
          </a:r>
          <a:r>
            <a:rPr kumimoji="1" lang="ja-JP" altLang="en-US" sz="1100"/>
            <a:t>番</a:t>
          </a:r>
          <a:endParaRPr kumimoji="1" lang="en-US" altLang="ja-JP" sz="1100"/>
        </a:p>
        <a:p>
          <a:pPr algn="l"/>
          <a:r>
            <a:rPr kumimoji="1" lang="ja-JP" altLang="en-US" sz="1100"/>
            <a:t>・ゴールドカードが</a:t>
          </a:r>
          <a:r>
            <a:rPr kumimoji="1" lang="en-US" altLang="ja-JP" sz="1100"/>
            <a:t>+2</a:t>
          </a:r>
          <a:r>
            <a:rPr kumimoji="1" lang="ja-JP" altLang="en-US" sz="1100"/>
            <a:t>倍に変更。通常のカードと同じ扱いになる（月間上限</a:t>
          </a:r>
          <a:r>
            <a:rPr kumimoji="1" lang="en-US" altLang="ja-JP" sz="1100"/>
            <a:t>5000</a:t>
          </a:r>
          <a:r>
            <a:rPr kumimoji="1" lang="ja-JP" altLang="en-US" sz="1100"/>
            <a:t>ポイント）</a:t>
          </a:r>
          <a:endParaRPr kumimoji="1" lang="en-US" altLang="ja-JP" sz="1100"/>
        </a:p>
        <a:p>
          <a:pPr algn="l"/>
          <a:r>
            <a:rPr kumimoji="1" lang="ja-JP" altLang="en-US" sz="1100"/>
            <a:t>・プレミアムカードは</a:t>
          </a:r>
          <a:r>
            <a:rPr kumimoji="1" lang="en-US" altLang="ja-JP" sz="1100"/>
            <a:t>+4</a:t>
          </a:r>
          <a:r>
            <a:rPr kumimoji="1" lang="ja-JP" altLang="en-US" sz="1100"/>
            <a:t>倍（</a:t>
          </a:r>
          <a:r>
            <a:rPr kumimoji="1" lang="en-US" altLang="ja-JP" sz="1100"/>
            <a:t>2</a:t>
          </a:r>
          <a:r>
            <a:rPr kumimoji="1" lang="ja-JP" altLang="en-US" sz="1100"/>
            <a:t>倍</a:t>
          </a:r>
          <a:r>
            <a:rPr kumimoji="1" lang="en-US" altLang="ja-JP" sz="1100"/>
            <a:t>+2</a:t>
          </a:r>
          <a:r>
            <a:rPr kumimoji="1" lang="ja-JP" altLang="en-US" sz="1100"/>
            <a:t>倍）のまま</a:t>
          </a:r>
          <a:endParaRPr kumimoji="1" lang="en-US" altLang="ja-JP" sz="1100"/>
        </a:p>
        <a:p>
          <a:pPr algn="l"/>
          <a:r>
            <a:rPr kumimoji="1" lang="ja-JP" altLang="en-US" sz="1100"/>
            <a:t>・誕生月に購入で</a:t>
          </a:r>
          <a:r>
            <a:rPr kumimoji="1" lang="en-US" altLang="ja-JP" sz="1100"/>
            <a:t>+1</a:t>
          </a:r>
          <a:r>
            <a:rPr kumimoji="1" lang="ja-JP" altLang="en-US" sz="1100"/>
            <a:t>倍（上限</a:t>
          </a:r>
          <a:r>
            <a:rPr kumimoji="1" lang="en-US" altLang="ja-JP" sz="1100"/>
            <a:t>2,000</a:t>
          </a:r>
          <a:r>
            <a:rPr kumimoji="1" lang="ja-JP" altLang="en-US" sz="1100"/>
            <a:t>ポイント）</a:t>
          </a:r>
        </a:p>
      </xdr:txBody>
    </xdr:sp>
    <xdr:clientData/>
  </xdr:twoCellAnchor>
  <xdr:twoCellAnchor>
    <xdr:from>
      <xdr:col>7</xdr:col>
      <xdr:colOff>485775</xdr:colOff>
      <xdr:row>7</xdr:row>
      <xdr:rowOff>0</xdr:rowOff>
    </xdr:from>
    <xdr:to>
      <xdr:col>16</xdr:col>
      <xdr:colOff>447675</xdr:colOff>
      <xdr:row>13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DAD565-D7F2-4F33-8733-6C08EB119CDA}"/>
            </a:ext>
          </a:extLst>
        </xdr:cNvPr>
        <xdr:cNvSpPr/>
      </xdr:nvSpPr>
      <xdr:spPr>
        <a:xfrm>
          <a:off x="7534275" y="1571625"/>
          <a:ext cx="6134100" cy="1238250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2021/2/1</a:t>
          </a:r>
          <a:r>
            <a:rPr kumimoji="1" lang="ja-JP" altLang="en-US" sz="1100"/>
            <a:t>変更内容</a:t>
          </a:r>
          <a:endParaRPr kumimoji="1" lang="en-US" altLang="ja-JP" sz="1100"/>
        </a:p>
        <a:p>
          <a:pPr algn="l"/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番：楽天</a:t>
          </a:r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TV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NBA Rakuten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lang="en-US" altLang="ja-JP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NBA Rakuten</a:t>
          </a:r>
          <a:r>
            <a:rPr lang="ja-JP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が対象外となる</a:t>
          </a:r>
          <a:endParaRPr kumimoji="1" lang="ja-JP" altLang="en-US" sz="1100"/>
        </a:p>
      </xdr:txBody>
    </xdr:sp>
    <xdr:clientData/>
  </xdr:twoCellAnchor>
  <xdr:twoCellAnchor>
    <xdr:from>
      <xdr:col>2</xdr:col>
      <xdr:colOff>647700</xdr:colOff>
      <xdr:row>37</xdr:row>
      <xdr:rowOff>85725</xdr:rowOff>
    </xdr:from>
    <xdr:to>
      <xdr:col>6</xdr:col>
      <xdr:colOff>1152525</xdr:colOff>
      <xdr:row>40</xdr:row>
      <xdr:rowOff>66675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4B58D41-D545-402E-A8FF-9D3657EAD15C}"/>
            </a:ext>
          </a:extLst>
        </xdr:cNvPr>
        <xdr:cNvSpPr/>
      </xdr:nvSpPr>
      <xdr:spPr>
        <a:xfrm>
          <a:off x="1543050" y="6962775"/>
          <a:ext cx="3648075" cy="5810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各</a:t>
          </a:r>
          <a:r>
            <a:rPr kumimoji="1" lang="en-US" altLang="ja-JP" sz="1100"/>
            <a:t>SPU</a:t>
          </a:r>
          <a:r>
            <a:rPr kumimoji="1" lang="ja-JP" altLang="en-US" sz="1100"/>
            <a:t>には達成条件があります。</a:t>
          </a:r>
          <a:endParaRPr kumimoji="1" lang="en-US" altLang="ja-JP" sz="1100"/>
        </a:p>
        <a:p>
          <a:pPr algn="l"/>
          <a:r>
            <a:rPr kumimoji="1" lang="ja-JP" altLang="en-US" sz="1100"/>
            <a:t>各条件については楽天サイトにてチェックしてください</a:t>
          </a:r>
          <a:br>
            <a:rPr kumimoji="1" lang="en-US" altLang="ja-JP" sz="1100"/>
          </a:b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536862</xdr:colOff>
      <xdr:row>0</xdr:row>
      <xdr:rowOff>606136</xdr:rowOff>
    </xdr:from>
    <xdr:to>
      <xdr:col>37</xdr:col>
      <xdr:colOff>58982</xdr:colOff>
      <xdr:row>5</xdr:row>
      <xdr:rowOff>153266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6235794" y="606136"/>
          <a:ext cx="4310597" cy="1659948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③限定ポイントアップがあれば倍率を入力</a:t>
          </a:r>
          <a:endParaRPr kumimoji="1" lang="en-US" altLang="ja-JP" sz="11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例）「毎月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5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と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の付く日は楽天カードご利用でポイント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+5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倍」⇒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を入力</a:t>
          </a:r>
          <a:endParaRPr lang="en-US" altLang="ja-JP" sz="900" b="0" i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「ヴィッセル・楽天勝利で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+2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倍」⇒１を入力</a:t>
          </a:r>
          <a:endParaRPr lang="en-US" altLang="ja-JP" sz="900" b="0" i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・いずれも通常ポイント分</a:t>
          </a:r>
          <a:r>
            <a:rPr kumimoji="1"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kumimoji="1"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倍を引いた数を入力する</a:t>
          </a:r>
          <a:endParaRPr kumimoji="1" lang="en-US" altLang="ja-JP" sz="900" b="0" i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・各キャンペーンはエントリー必須</a:t>
          </a:r>
          <a:endParaRPr kumimoji="1" lang="en-US" altLang="ja-JP" sz="900" b="0" i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・対応しない日に購入したものについては該当セルに「</a:t>
          </a:r>
          <a:r>
            <a:rPr kumimoji="1" lang="en-US" altLang="ja-JP" sz="9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</a:t>
          </a:r>
          <a:r>
            <a:rPr kumimoji="1" lang="ja-JP" altLang="en-US" sz="9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」を入力</a:t>
          </a:r>
        </a:p>
      </xdr:txBody>
    </xdr:sp>
    <xdr:clientData/>
  </xdr:twoCellAnchor>
  <xdr:twoCellAnchor>
    <xdr:from>
      <xdr:col>42</xdr:col>
      <xdr:colOff>138546</xdr:colOff>
      <xdr:row>1</xdr:row>
      <xdr:rowOff>528204</xdr:rowOff>
    </xdr:from>
    <xdr:to>
      <xdr:col>46</xdr:col>
      <xdr:colOff>25978</xdr:colOff>
      <xdr:row>5</xdr:row>
      <xdr:rowOff>139564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0963660" y="1272886"/>
          <a:ext cx="2606386" cy="979496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④店舗独自ポイントアップ入力</a:t>
          </a:r>
          <a:endParaRPr kumimoji="1" lang="en-US" altLang="ja-JP" sz="11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通常ポイント分</a:t>
          </a:r>
          <a:r>
            <a:rPr kumimoji="1" lang="en-US" altLang="ja-JP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kumimoji="1" lang="ja-JP" altLang="en-US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倍を除いた倍率を入力</a:t>
          </a:r>
          <a:endParaRPr kumimoji="1" lang="en-US" altLang="ja-JP" sz="10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表記が</a:t>
          </a:r>
          <a:r>
            <a:rPr kumimoji="1" lang="en-US" altLang="ja-JP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20</a:t>
          </a:r>
          <a:r>
            <a:rPr kumimoji="1" lang="ja-JP" altLang="en-US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倍なら</a:t>
          </a:r>
          <a:r>
            <a:rPr kumimoji="1" lang="en-US" altLang="ja-JP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19</a:t>
          </a:r>
          <a:r>
            <a:rPr kumimoji="1" lang="ja-JP" altLang="en-US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を入力</a:t>
          </a:r>
          <a:endParaRPr kumimoji="1" lang="en-US" altLang="ja-JP" sz="10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17319</xdr:colOff>
      <xdr:row>1</xdr:row>
      <xdr:rowOff>484908</xdr:rowOff>
    </xdr:from>
    <xdr:to>
      <xdr:col>6</xdr:col>
      <xdr:colOff>1</xdr:colOff>
      <xdr:row>5</xdr:row>
      <xdr:rowOff>145675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85751" y="1229590"/>
          <a:ext cx="4416136" cy="1028903"/>
        </a:xfrm>
        <a:prstGeom prst="roundRect">
          <a:avLst/>
        </a:prstGeom>
        <a:solidFill>
          <a:srgbClr val="FFC000"/>
        </a:solidFill>
        <a:ln w="12700" cap="flat" cmpd="sng" algn="ctr">
          <a:solidFill>
            <a:srgbClr val="FFC000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②購入品と金額を入力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・クーポン利用時はクーポン利用後の金額を入力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・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ポイントを利用しても金額の</a:t>
          </a:r>
          <a: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1%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が付与されます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2</xdr:col>
      <xdr:colOff>100853</xdr:colOff>
      <xdr:row>28</xdr:row>
      <xdr:rowOff>89647</xdr:rowOff>
    </xdr:from>
    <xdr:to>
      <xdr:col>6</xdr:col>
      <xdr:colOff>56030</xdr:colOff>
      <xdr:row>36</xdr:row>
      <xdr:rowOff>67235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16324" y="7283823"/>
          <a:ext cx="3966882" cy="159123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購入ショップ数（自動入力）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貰えるポイント数は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・通常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P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ｘ（購入ショップ数－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・上限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万ポイント　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(10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店舗合計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111,000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円でギリギリ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・上限ショップ数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6721</xdr:colOff>
      <xdr:row>1</xdr:row>
      <xdr:rowOff>347383</xdr:rowOff>
    </xdr:from>
    <xdr:to>
      <xdr:col>18</xdr:col>
      <xdr:colOff>369794</xdr:colOff>
      <xdr:row>5</xdr:row>
      <xdr:rowOff>134472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968250" y="1086971"/>
          <a:ext cx="4464426" cy="116541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SPU</a:t>
          </a:r>
          <a:r>
            <a:rPr kumimoji="1" lang="ja-JP" altLang="en-US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ポイント</a:t>
          </a:r>
          <a:r>
            <a:rPr kumimoji="1" lang="ja-JP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（自動入力）</a:t>
          </a:r>
          <a:endParaRPr kumimoji="1" lang="en-US" altLang="ja-JP" sz="1200" b="1" i="0" baseline="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eaLnBrk="1" fontAlgn="auto" latinLnBrk="0" hangingPunct="1"/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・購入時のポイント詳細を確認し手入力も可能</a:t>
          </a:r>
          <a:endParaRPr kumimoji="1" lang="en-US" altLang="ja-JP" sz="1100" b="0" i="0" baseline="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価格に対してポイントが付与されるもの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カード利用額に対してポイントが付与されるもの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があります</a:t>
          </a:r>
          <a:endParaRPr lang="ja-JP" altLang="ja-JP" sz="1100">
            <a:effectLst/>
          </a:endParaRPr>
        </a:p>
        <a:p>
          <a:pPr eaLnBrk="1" fontAlgn="auto" latinLnBrk="0" hangingPunct="1"/>
          <a:endParaRPr lang="ja-JP" altLang="ja-JP" sz="1200" b="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G30"/>
  <sheetViews>
    <sheetView showGridLines="0" tabSelected="1" topLeftCell="A4" zoomScaleNormal="100" workbookViewId="0">
      <selection activeCell="M34" sqref="M34"/>
    </sheetView>
  </sheetViews>
  <sheetFormatPr defaultRowHeight="15.75" x14ac:dyDescent="0.15"/>
  <cols>
    <col min="1" max="1" width="7.75" style="1" customWidth="1"/>
    <col min="2" max="2" width="4" style="1" bestFit="1" customWidth="1"/>
    <col min="3" max="3" width="24.75" style="1" bestFit="1" customWidth="1"/>
    <col min="4" max="6" width="5.5" style="1" bestFit="1" customWidth="1"/>
    <col min="7" max="7" width="39.5" style="1" bestFit="1" customWidth="1"/>
    <col min="8" max="16384" width="9" style="1"/>
  </cols>
  <sheetData>
    <row r="5" spans="2:7" ht="28.5" customHeight="1" x14ac:dyDescent="0.15"/>
    <row r="6" spans="2:7" ht="16.5" customHeight="1" x14ac:dyDescent="0.15"/>
    <row r="7" spans="2:7" x14ac:dyDescent="0.15">
      <c r="B7" s="108" t="s">
        <v>22</v>
      </c>
      <c r="C7" s="108"/>
      <c r="D7" s="108"/>
      <c r="E7" s="108"/>
      <c r="F7" s="108"/>
    </row>
    <row r="8" spans="2:7" ht="7.5" customHeight="1" x14ac:dyDescent="0.15"/>
    <row r="9" spans="2:7" ht="16.5" thickBot="1" x14ac:dyDescent="0.2">
      <c r="B9" s="14"/>
      <c r="C9" s="3" t="s">
        <v>1</v>
      </c>
      <c r="D9" s="6" t="s">
        <v>7</v>
      </c>
      <c r="E9" s="9" t="s">
        <v>14</v>
      </c>
      <c r="F9" s="6" t="s">
        <v>87</v>
      </c>
      <c r="G9" s="6" t="s">
        <v>72</v>
      </c>
    </row>
    <row r="10" spans="2:7" x14ac:dyDescent="0.15">
      <c r="B10" s="2">
        <v>0</v>
      </c>
      <c r="C10" s="2" t="s">
        <v>18</v>
      </c>
      <c r="D10" s="7">
        <v>1</v>
      </c>
      <c r="E10" s="11" t="s">
        <v>8</v>
      </c>
      <c r="F10" s="8">
        <f>IF(E10="○",D10,0)</f>
        <v>1</v>
      </c>
      <c r="G10" s="2" t="s">
        <v>69</v>
      </c>
    </row>
    <row r="11" spans="2:7" x14ac:dyDescent="0.15">
      <c r="B11" s="2">
        <v>1</v>
      </c>
      <c r="C11" s="2" t="s">
        <v>4</v>
      </c>
      <c r="D11" s="7">
        <v>1</v>
      </c>
      <c r="E11" s="12" t="s">
        <v>8</v>
      </c>
      <c r="F11" s="8">
        <f t="shared" ref="F11:F29" si="0">IF(E11="○",D11,0)</f>
        <v>1</v>
      </c>
      <c r="G11" s="2" t="s">
        <v>69</v>
      </c>
    </row>
    <row r="12" spans="2:7" x14ac:dyDescent="0.15">
      <c r="B12" s="2">
        <v>2</v>
      </c>
      <c r="C12" s="2" t="s">
        <v>37</v>
      </c>
      <c r="D12" s="7">
        <v>1</v>
      </c>
      <c r="E12" s="12" t="s">
        <v>73</v>
      </c>
      <c r="F12" s="8">
        <f t="shared" si="0"/>
        <v>0</v>
      </c>
      <c r="G12" s="2" t="s">
        <v>69</v>
      </c>
    </row>
    <row r="13" spans="2:7" x14ac:dyDescent="0.15">
      <c r="B13" s="2">
        <v>3</v>
      </c>
      <c r="C13" s="2" t="s">
        <v>11</v>
      </c>
      <c r="D13" s="7">
        <v>2</v>
      </c>
      <c r="E13" s="12" t="s">
        <v>8</v>
      </c>
      <c r="F13" s="8">
        <f t="shared" si="0"/>
        <v>2</v>
      </c>
      <c r="G13" s="2" t="s">
        <v>68</v>
      </c>
    </row>
    <row r="14" spans="2:7" x14ac:dyDescent="0.15">
      <c r="B14" s="2">
        <v>4</v>
      </c>
      <c r="C14" s="2" t="s">
        <v>38</v>
      </c>
      <c r="D14" s="7">
        <v>2</v>
      </c>
      <c r="E14" s="12" t="s">
        <v>73</v>
      </c>
      <c r="F14" s="8">
        <f t="shared" si="0"/>
        <v>0</v>
      </c>
      <c r="G14" s="2" t="s">
        <v>68</v>
      </c>
    </row>
    <row r="15" spans="2:7" x14ac:dyDescent="0.15">
      <c r="B15" s="2">
        <v>5</v>
      </c>
      <c r="C15" s="2" t="s">
        <v>12</v>
      </c>
      <c r="D15" s="7">
        <v>1</v>
      </c>
      <c r="E15" s="12" t="s">
        <v>8</v>
      </c>
      <c r="F15" s="8">
        <f t="shared" si="0"/>
        <v>1</v>
      </c>
      <c r="G15" s="2" t="s">
        <v>68</v>
      </c>
    </row>
    <row r="16" spans="2:7" x14ac:dyDescent="0.15">
      <c r="B16" s="2">
        <v>6</v>
      </c>
      <c r="C16" s="2" t="s">
        <v>39</v>
      </c>
      <c r="D16" s="7">
        <v>1</v>
      </c>
      <c r="E16" s="12" t="s">
        <v>73</v>
      </c>
      <c r="F16" s="8">
        <f t="shared" si="0"/>
        <v>0</v>
      </c>
      <c r="G16" s="2" t="s">
        <v>68</v>
      </c>
    </row>
    <row r="17" spans="2:7" x14ac:dyDescent="0.15">
      <c r="B17" s="2">
        <v>7</v>
      </c>
      <c r="C17" s="2" t="s">
        <v>40</v>
      </c>
      <c r="D17" s="7">
        <v>0.5</v>
      </c>
      <c r="E17" s="12" t="s">
        <v>73</v>
      </c>
      <c r="F17" s="8">
        <f t="shared" si="0"/>
        <v>0</v>
      </c>
      <c r="G17" s="2" t="s">
        <v>69</v>
      </c>
    </row>
    <row r="18" spans="2:7" x14ac:dyDescent="0.15">
      <c r="B18" s="2">
        <v>8</v>
      </c>
      <c r="C18" s="2" t="s">
        <v>3</v>
      </c>
      <c r="D18" s="7">
        <v>1</v>
      </c>
      <c r="E18" s="12" t="s">
        <v>8</v>
      </c>
      <c r="F18" s="8">
        <f t="shared" si="0"/>
        <v>1</v>
      </c>
      <c r="G18" s="2" t="s">
        <v>69</v>
      </c>
    </row>
    <row r="19" spans="2:7" x14ac:dyDescent="0.15">
      <c r="B19" s="2">
        <v>9</v>
      </c>
      <c r="C19" s="2" t="s">
        <v>5</v>
      </c>
      <c r="D19" s="7">
        <v>1</v>
      </c>
      <c r="E19" s="12" t="s">
        <v>73</v>
      </c>
      <c r="F19" s="8">
        <f t="shared" si="0"/>
        <v>0</v>
      </c>
      <c r="G19" s="2" t="s">
        <v>70</v>
      </c>
    </row>
    <row r="20" spans="2:7" x14ac:dyDescent="0.15">
      <c r="B20" s="2">
        <v>10</v>
      </c>
      <c r="C20" s="2" t="s">
        <v>2</v>
      </c>
      <c r="D20" s="7">
        <v>0.5</v>
      </c>
      <c r="E20" s="12" t="s">
        <v>8</v>
      </c>
      <c r="F20" s="8">
        <f t="shared" si="0"/>
        <v>0.5</v>
      </c>
      <c r="G20" s="2" t="s">
        <v>71</v>
      </c>
    </row>
    <row r="21" spans="2:7" x14ac:dyDescent="0.15">
      <c r="B21" s="2">
        <v>11</v>
      </c>
      <c r="C21" s="2" t="s">
        <v>13</v>
      </c>
      <c r="D21" s="7">
        <v>0.5</v>
      </c>
      <c r="E21" s="12" t="s">
        <v>8</v>
      </c>
      <c r="F21" s="8">
        <f t="shared" si="0"/>
        <v>0.5</v>
      </c>
      <c r="G21" s="2" t="s">
        <v>69</v>
      </c>
    </row>
    <row r="22" spans="2:7" x14ac:dyDescent="0.15">
      <c r="B22" s="2">
        <v>12</v>
      </c>
      <c r="C22" s="2" t="s">
        <v>41</v>
      </c>
      <c r="D22" s="7">
        <v>0.5</v>
      </c>
      <c r="E22" s="12" t="s">
        <v>73</v>
      </c>
      <c r="F22" s="8">
        <f t="shared" si="0"/>
        <v>0</v>
      </c>
      <c r="G22" s="2" t="s">
        <v>69</v>
      </c>
    </row>
    <row r="23" spans="2:7" x14ac:dyDescent="0.15">
      <c r="B23" s="2">
        <v>13</v>
      </c>
      <c r="C23" s="2" t="s">
        <v>42</v>
      </c>
      <c r="D23" s="7">
        <v>0.5</v>
      </c>
      <c r="E23" s="12" t="s">
        <v>73</v>
      </c>
      <c r="F23" s="8">
        <f t="shared" si="0"/>
        <v>0</v>
      </c>
      <c r="G23" s="2" t="s">
        <v>69</v>
      </c>
    </row>
    <row r="24" spans="2:7" x14ac:dyDescent="0.15">
      <c r="B24" s="2">
        <v>14</v>
      </c>
      <c r="C24" s="2" t="s">
        <v>43</v>
      </c>
      <c r="D24" s="7">
        <v>0.5</v>
      </c>
      <c r="E24" s="12" t="s">
        <v>73</v>
      </c>
      <c r="F24" s="8">
        <f t="shared" si="0"/>
        <v>0</v>
      </c>
      <c r="G24" s="2" t="s">
        <v>69</v>
      </c>
    </row>
    <row r="25" spans="2:7" x14ac:dyDescent="0.15">
      <c r="B25" s="2">
        <v>15</v>
      </c>
      <c r="C25" s="2" t="s">
        <v>45</v>
      </c>
      <c r="D25" s="7">
        <v>1</v>
      </c>
      <c r="E25" s="12" t="s">
        <v>73</v>
      </c>
      <c r="F25" s="8">
        <f t="shared" si="0"/>
        <v>0</v>
      </c>
      <c r="G25" s="2" t="s">
        <v>69</v>
      </c>
    </row>
    <row r="26" spans="2:7" x14ac:dyDescent="0.15">
      <c r="B26" s="2">
        <v>16</v>
      </c>
      <c r="C26" s="2" t="s">
        <v>44</v>
      </c>
      <c r="D26" s="7">
        <v>1</v>
      </c>
      <c r="E26" s="12" t="s">
        <v>73</v>
      </c>
      <c r="F26" s="8">
        <f t="shared" si="0"/>
        <v>0</v>
      </c>
      <c r="G26" s="2" t="s">
        <v>70</v>
      </c>
    </row>
    <row r="27" spans="2:7" hidden="1" x14ac:dyDescent="0.15">
      <c r="B27" s="2">
        <v>17</v>
      </c>
      <c r="C27" s="2"/>
      <c r="D27" s="7"/>
      <c r="E27" s="12"/>
      <c r="F27" s="8">
        <f t="shared" si="0"/>
        <v>0</v>
      </c>
      <c r="G27" s="2"/>
    </row>
    <row r="28" spans="2:7" hidden="1" x14ac:dyDescent="0.15">
      <c r="B28" s="2">
        <v>18</v>
      </c>
      <c r="C28" s="2"/>
      <c r="D28" s="7"/>
      <c r="E28" s="12"/>
      <c r="F28" s="8">
        <f t="shared" si="0"/>
        <v>0</v>
      </c>
      <c r="G28" s="2"/>
    </row>
    <row r="29" spans="2:7" hidden="1" x14ac:dyDescent="0.15">
      <c r="B29" s="2">
        <v>19</v>
      </c>
      <c r="C29" s="2"/>
      <c r="D29" s="7"/>
      <c r="E29" s="12"/>
      <c r="F29" s="8">
        <f t="shared" si="0"/>
        <v>0</v>
      </c>
      <c r="G29" s="2"/>
    </row>
    <row r="30" spans="2:7" x14ac:dyDescent="0.15">
      <c r="B30" s="2"/>
      <c r="C30" s="2" t="s">
        <v>6</v>
      </c>
      <c r="D30" s="2">
        <f>SUM(D10:D29)</f>
        <v>16</v>
      </c>
      <c r="E30" s="10"/>
      <c r="F30" s="2">
        <f>SUM(F10:F29)</f>
        <v>7</v>
      </c>
      <c r="G30" s="2"/>
    </row>
  </sheetData>
  <mergeCells count="1">
    <mergeCell ref="B7:F7"/>
  </mergeCells>
  <phoneticPr fontId="3"/>
  <conditionalFormatting sqref="F10:F30">
    <cfRule type="cellIs" dxfId="2" priority="1" operator="greaterThan">
      <formula>0</formula>
    </cfRule>
  </conditionalFormatting>
  <dataValidations count="1">
    <dataValidation type="list" allowBlank="1" showInputMessage="1" showErrorMessage="1" sqref="E10:E29" xr:uid="{00000000-0002-0000-0000-000000000000}">
      <formula1>SPU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T28"/>
  <sheetViews>
    <sheetView showGridLines="0" zoomScaleNormal="100" workbookViewId="0">
      <selection activeCell="U7" sqref="U7"/>
    </sheetView>
  </sheetViews>
  <sheetFormatPr defaultRowHeight="15.75" x14ac:dyDescent="0.15"/>
  <cols>
    <col min="1" max="1" width="4.875" style="1" customWidth="1"/>
    <col min="2" max="2" width="5.5" style="1" bestFit="1" customWidth="1"/>
    <col min="3" max="3" width="14.375" style="1" customWidth="1"/>
    <col min="4" max="4" width="13.25" style="1" bestFit="1" customWidth="1"/>
    <col min="5" max="5" width="12.25" style="1" customWidth="1"/>
    <col min="6" max="6" width="12.75" style="1" customWidth="1"/>
    <col min="7" max="7" width="4.75" style="1" customWidth="1"/>
    <col min="8" max="9" width="12.75" style="1" hidden="1" customWidth="1"/>
    <col min="10" max="10" width="6.375" style="1" hidden="1" customWidth="1"/>
    <col min="11" max="11" width="4.5" style="1" customWidth="1"/>
    <col min="12" max="12" width="7.375" style="1" bestFit="1" customWidth="1"/>
    <col min="13" max="21" width="9" style="1"/>
    <col min="22" max="22" width="9.5" style="1" bestFit="1" customWidth="1"/>
    <col min="23" max="29" width="9" style="1"/>
    <col min="30" max="33" width="0" style="1" hidden="1" customWidth="1"/>
    <col min="34" max="37" width="9" style="1"/>
    <col min="38" max="38" width="2.5" style="1" customWidth="1"/>
    <col min="39" max="41" width="0" style="1" hidden="1" customWidth="1"/>
    <col min="42" max="42" width="1.875" style="1" customWidth="1"/>
    <col min="43" max="43" width="2.625" style="1" customWidth="1"/>
    <col min="44" max="45" width="9" style="1"/>
    <col min="46" max="46" width="15.125" style="1" customWidth="1"/>
    <col min="47" max="16384" width="9" style="1"/>
  </cols>
  <sheetData>
    <row r="1" spans="2:46" ht="58.5" customHeight="1" x14ac:dyDescent="0.15"/>
    <row r="2" spans="2:46" ht="60.75" customHeight="1" x14ac:dyDescent="0.15">
      <c r="Q2"/>
    </row>
    <row r="7" spans="2:46" ht="16.5" thickBot="1" x14ac:dyDescent="0.2">
      <c r="B7" s="109" t="s">
        <v>24</v>
      </c>
      <c r="C7" s="109"/>
      <c r="D7" s="109"/>
      <c r="E7" s="109"/>
      <c r="F7" s="109"/>
      <c r="L7" s="17"/>
      <c r="M7" s="17"/>
      <c r="N7" s="17"/>
      <c r="O7" s="17"/>
      <c r="P7" s="17"/>
      <c r="Q7" s="17"/>
      <c r="R7" s="17"/>
      <c r="S7" s="43" t="s">
        <v>23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R7" s="37" t="s">
        <v>25</v>
      </c>
      <c r="AS7" s="37"/>
      <c r="AT7" s="37"/>
    </row>
    <row r="8" spans="2:46" ht="16.5" thickBot="1" x14ac:dyDescent="0.2">
      <c r="L8" s="2"/>
      <c r="M8" s="4">
        <v>0</v>
      </c>
      <c r="N8" s="4">
        <v>1</v>
      </c>
      <c r="O8" s="18">
        <v>2</v>
      </c>
      <c r="P8" s="71">
        <v>3</v>
      </c>
      <c r="Q8" s="72">
        <v>4</v>
      </c>
      <c r="R8" s="72">
        <v>5</v>
      </c>
      <c r="S8" s="73">
        <v>6</v>
      </c>
      <c r="T8" s="67">
        <v>7</v>
      </c>
      <c r="U8" s="4">
        <v>8</v>
      </c>
      <c r="V8" s="4">
        <v>9</v>
      </c>
      <c r="W8" s="4">
        <v>10</v>
      </c>
      <c r="X8" s="4">
        <v>11</v>
      </c>
      <c r="Y8" s="4">
        <v>12</v>
      </c>
      <c r="Z8" s="4">
        <v>13</v>
      </c>
      <c r="AA8" s="4">
        <v>14</v>
      </c>
      <c r="AB8" s="4">
        <v>15</v>
      </c>
      <c r="AC8" s="4">
        <v>16</v>
      </c>
      <c r="AD8" s="4">
        <v>17</v>
      </c>
      <c r="AE8" s="4">
        <v>18</v>
      </c>
      <c r="AF8" s="4">
        <v>19</v>
      </c>
      <c r="AG8" s="4">
        <v>20</v>
      </c>
      <c r="AH8" s="19"/>
      <c r="AI8" s="19"/>
      <c r="AJ8" s="19"/>
      <c r="AK8" s="4"/>
    </row>
    <row r="9" spans="2:46" ht="16.5" thickBot="1" x14ac:dyDescent="0.2">
      <c r="L9" s="3"/>
      <c r="M9" s="15" t="s">
        <v>18</v>
      </c>
      <c r="N9" s="15" t="s">
        <v>46</v>
      </c>
      <c r="O9" s="21" t="s">
        <v>47</v>
      </c>
      <c r="P9" s="74" t="s">
        <v>48</v>
      </c>
      <c r="Q9" s="15" t="s">
        <v>49</v>
      </c>
      <c r="R9" s="15" t="s">
        <v>51</v>
      </c>
      <c r="S9" s="75" t="s">
        <v>50</v>
      </c>
      <c r="T9" s="68" t="s">
        <v>52</v>
      </c>
      <c r="U9" s="15" t="s">
        <v>53</v>
      </c>
      <c r="V9" s="15" t="s">
        <v>54</v>
      </c>
      <c r="W9" s="15" t="s">
        <v>55</v>
      </c>
      <c r="X9" s="15" t="s">
        <v>56</v>
      </c>
      <c r="Y9" s="15" t="s">
        <v>57</v>
      </c>
      <c r="Z9" s="15" t="s">
        <v>58</v>
      </c>
      <c r="AA9" s="15" t="s">
        <v>59</v>
      </c>
      <c r="AB9" s="15" t="s">
        <v>60</v>
      </c>
      <c r="AC9" s="15" t="s">
        <v>61</v>
      </c>
      <c r="AD9" s="15"/>
      <c r="AE9" s="15"/>
      <c r="AF9" s="15"/>
      <c r="AG9" s="21"/>
      <c r="AH9" s="59" t="s">
        <v>62</v>
      </c>
      <c r="AI9" s="60" t="s">
        <v>63</v>
      </c>
      <c r="AJ9" s="58"/>
      <c r="AK9" s="22" t="s">
        <v>19</v>
      </c>
    </row>
    <row r="10" spans="2:46" ht="16.5" thickBot="1" x14ac:dyDescent="0.2">
      <c r="L10" s="62" t="s">
        <v>26</v>
      </c>
      <c r="M10" s="4" t="str">
        <f>①SPU!$E10</f>
        <v>○</v>
      </c>
      <c r="N10" s="4" t="str">
        <f>①SPU!$E11</f>
        <v>○</v>
      </c>
      <c r="O10" s="18" t="str">
        <f>①SPU!$E12</f>
        <v>✕</v>
      </c>
      <c r="P10" s="76" t="str">
        <f>①SPU!$E13</f>
        <v>○</v>
      </c>
      <c r="Q10" s="4" t="str">
        <f>①SPU!$E14</f>
        <v>✕</v>
      </c>
      <c r="R10" s="4" t="str">
        <f>①SPU!$E15</f>
        <v>○</v>
      </c>
      <c r="S10" s="77" t="str">
        <f>①SPU!$E16</f>
        <v>✕</v>
      </c>
      <c r="T10" s="67" t="str">
        <f>①SPU!$E17</f>
        <v>✕</v>
      </c>
      <c r="U10" s="4" t="str">
        <f>①SPU!$E18</f>
        <v>○</v>
      </c>
      <c r="V10" s="4" t="str">
        <f>①SPU!$E19</f>
        <v>✕</v>
      </c>
      <c r="W10" s="4" t="str">
        <f>①SPU!$E20</f>
        <v>○</v>
      </c>
      <c r="X10" s="4" t="str">
        <f>①SPU!$E21</f>
        <v>○</v>
      </c>
      <c r="Y10" s="4" t="str">
        <f>①SPU!$E22</f>
        <v>✕</v>
      </c>
      <c r="Z10" s="4" t="str">
        <f>①SPU!$E23</f>
        <v>✕</v>
      </c>
      <c r="AA10" s="4" t="str">
        <f>①SPU!$E24</f>
        <v>✕</v>
      </c>
      <c r="AB10" s="4" t="str">
        <f>①SPU!$E25</f>
        <v>✕</v>
      </c>
      <c r="AC10" s="4" t="str">
        <f>①SPU!$E26</f>
        <v>✕</v>
      </c>
      <c r="AD10" s="4"/>
      <c r="AE10" s="4"/>
      <c r="AF10" s="4"/>
      <c r="AG10" s="4"/>
      <c r="AH10" s="56"/>
      <c r="AI10" s="23"/>
      <c r="AJ10" s="23"/>
      <c r="AK10" s="4"/>
      <c r="AR10" s="16"/>
      <c r="AS10" s="16"/>
      <c r="AT10" s="16"/>
    </row>
    <row r="11" spans="2:46" ht="16.5" thickBot="1" x14ac:dyDescent="0.2">
      <c r="B11" s="2"/>
      <c r="C11" s="38" t="s">
        <v>15</v>
      </c>
      <c r="D11" s="9" t="s">
        <v>78</v>
      </c>
      <c r="E11" s="9" t="s">
        <v>16</v>
      </c>
      <c r="F11" s="6" t="s">
        <v>17</v>
      </c>
      <c r="G11" s="34"/>
      <c r="H11" s="94"/>
      <c r="I11" s="34"/>
      <c r="J11" s="34"/>
      <c r="L11" s="62" t="s">
        <v>27</v>
      </c>
      <c r="M11" s="63">
        <f>①SPU!$F11</f>
        <v>1</v>
      </c>
      <c r="N11" s="63">
        <f>①SPU!$F11</f>
        <v>1</v>
      </c>
      <c r="O11" s="64">
        <f>①SPU!$F12</f>
        <v>0</v>
      </c>
      <c r="P11" s="78">
        <f>①SPU!$F13</f>
        <v>2</v>
      </c>
      <c r="Q11" s="63">
        <f>①SPU!$F14</f>
        <v>0</v>
      </c>
      <c r="R11" s="63">
        <f>①SPU!$F15</f>
        <v>1</v>
      </c>
      <c r="S11" s="79">
        <f>①SPU!$F16</f>
        <v>0</v>
      </c>
      <c r="T11" s="69">
        <f>①SPU!$F17</f>
        <v>0</v>
      </c>
      <c r="U11" s="63">
        <f>①SPU!$F18</f>
        <v>1</v>
      </c>
      <c r="V11" s="63">
        <f>①SPU!$F19</f>
        <v>0</v>
      </c>
      <c r="W11" s="63">
        <f>①SPU!$F20</f>
        <v>0.5</v>
      </c>
      <c r="X11" s="63">
        <f>①SPU!$F21</f>
        <v>0.5</v>
      </c>
      <c r="Y11" s="63">
        <f>①SPU!$F22</f>
        <v>0</v>
      </c>
      <c r="Z11" s="63">
        <f>①SPU!$F23</f>
        <v>0</v>
      </c>
      <c r="AA11" s="63">
        <f>①SPU!$F24</f>
        <v>0</v>
      </c>
      <c r="AB11" s="63">
        <f>①SPU!$F25</f>
        <v>0</v>
      </c>
      <c r="AC11" s="63">
        <f>①SPU!$F26</f>
        <v>0</v>
      </c>
      <c r="AD11" s="4"/>
      <c r="AE11" s="4"/>
      <c r="AF11" s="4"/>
      <c r="AG11" s="18"/>
      <c r="AH11" s="84">
        <v>2</v>
      </c>
      <c r="AI11" s="55">
        <v>0</v>
      </c>
      <c r="AJ11" s="20">
        <v>0</v>
      </c>
      <c r="AK11" s="8">
        <f>SUM(M11:AC11)</f>
        <v>7</v>
      </c>
      <c r="AR11" s="3"/>
      <c r="AS11" s="38" t="s">
        <v>20</v>
      </c>
      <c r="AT11" s="3" t="s">
        <v>21</v>
      </c>
    </row>
    <row r="12" spans="2:46" x14ac:dyDescent="0.15">
      <c r="B12" s="7">
        <v>1</v>
      </c>
      <c r="C12" s="48" t="s">
        <v>74</v>
      </c>
      <c r="D12" s="49">
        <v>21100</v>
      </c>
      <c r="E12" s="50">
        <v>6100</v>
      </c>
      <c r="F12" s="46">
        <f t="shared" ref="F12:F21" si="0">D12-E12</f>
        <v>15000</v>
      </c>
      <c r="G12" s="35"/>
      <c r="H12" s="95" t="str">
        <f>IF(D12=0,"×","〇")</f>
        <v>〇</v>
      </c>
      <c r="I12" s="35"/>
      <c r="J12" s="35"/>
      <c r="L12" s="2">
        <v>1</v>
      </c>
      <c r="M12" s="13">
        <f t="shared" ref="M12:M21" si="1">ROUNDDOWN(D12*0.01,0)</f>
        <v>211</v>
      </c>
      <c r="N12" s="13">
        <f>IF(N$10="○",$M12*N$11,0)</f>
        <v>211</v>
      </c>
      <c r="O12" s="65">
        <f>IF(O$10="○",$M12*O$11,0)</f>
        <v>0</v>
      </c>
      <c r="P12" s="80">
        <f>IF(P$10="○",ROUNDDOWN($F12*0.01,0)*P$11,0)</f>
        <v>300</v>
      </c>
      <c r="Q12" s="13">
        <f t="shared" ref="Q12:S21" si="2">IF(Q$10="○",ROUNDDOWN($F12*0.01,0)*Q$11,0)</f>
        <v>0</v>
      </c>
      <c r="R12" s="13">
        <f t="shared" si="2"/>
        <v>150</v>
      </c>
      <c r="S12" s="81">
        <f>IF(S$10="○",ROUNDDOWN($F12*0.01,0)*S$11,0)</f>
        <v>0</v>
      </c>
      <c r="T12" s="46">
        <f>IF(T$10="○",$M12*T$11,0)</f>
        <v>0</v>
      </c>
      <c r="U12" s="13">
        <f t="shared" ref="U12:AG21" si="3">IF(U$10="○",$M12*U$11,0)</f>
        <v>211</v>
      </c>
      <c r="V12" s="13">
        <f t="shared" si="3"/>
        <v>0</v>
      </c>
      <c r="W12" s="13">
        <f t="shared" si="3"/>
        <v>105.5</v>
      </c>
      <c r="X12" s="13">
        <f t="shared" si="3"/>
        <v>105.5</v>
      </c>
      <c r="Y12" s="13">
        <f t="shared" si="3"/>
        <v>0</v>
      </c>
      <c r="Z12" s="13">
        <f t="shared" si="3"/>
        <v>0</v>
      </c>
      <c r="AA12" s="13">
        <f t="shared" si="3"/>
        <v>0</v>
      </c>
      <c r="AB12" s="13">
        <f t="shared" si="3"/>
        <v>0</v>
      </c>
      <c r="AC12" s="13">
        <f t="shared" si="3"/>
        <v>0</v>
      </c>
      <c r="AD12" s="13">
        <f t="shared" si="3"/>
        <v>0</v>
      </c>
      <c r="AE12" s="13">
        <f t="shared" si="3"/>
        <v>0</v>
      </c>
      <c r="AF12" s="13">
        <f t="shared" si="3"/>
        <v>0</v>
      </c>
      <c r="AG12" s="65">
        <f t="shared" si="3"/>
        <v>0</v>
      </c>
      <c r="AH12" s="85">
        <f>$M12*AH$11</f>
        <v>422</v>
      </c>
      <c r="AI12" s="86">
        <f t="shared" ref="AI12:AJ21" si="4">$M12*AI$11</f>
        <v>0</v>
      </c>
      <c r="AJ12" s="87">
        <f t="shared" si="4"/>
        <v>0</v>
      </c>
      <c r="AK12" s="46">
        <f t="shared" ref="AK12:AK21" si="5">SUM(M12:AJ12)</f>
        <v>1716</v>
      </c>
      <c r="AR12" s="7">
        <v>1</v>
      </c>
      <c r="AS12" s="40">
        <v>19</v>
      </c>
      <c r="AT12" s="46">
        <f t="shared" ref="AT12:AT21" si="6">AS12*M12</f>
        <v>4009</v>
      </c>
    </row>
    <row r="13" spans="2:46" x14ac:dyDescent="0.15">
      <c r="B13" s="7">
        <v>2</v>
      </c>
      <c r="C13" s="51" t="s">
        <v>75</v>
      </c>
      <c r="D13" s="44">
        <v>10000</v>
      </c>
      <c r="E13" s="52">
        <v>0</v>
      </c>
      <c r="F13" s="46">
        <f t="shared" si="0"/>
        <v>10000</v>
      </c>
      <c r="G13" s="35"/>
      <c r="H13" s="95" t="str">
        <f t="shared" ref="H13:H21" si="7">IF(D13=0,"×","〇")</f>
        <v>〇</v>
      </c>
      <c r="I13" s="35"/>
      <c r="J13" s="35"/>
      <c r="L13" s="2">
        <v>2</v>
      </c>
      <c r="M13" s="13">
        <f t="shared" si="1"/>
        <v>100</v>
      </c>
      <c r="N13" s="13">
        <f>IF(N$10="○",$M13*N$11,0)</f>
        <v>100</v>
      </c>
      <c r="O13" s="65">
        <f>IF(O$10="○",$M13*O$11,0)</f>
        <v>0</v>
      </c>
      <c r="P13" s="80">
        <f t="shared" ref="P13:P21" si="8">IF(P$10="○",ROUNDDOWN($F13*0.01,0)*P$11,0)</f>
        <v>200</v>
      </c>
      <c r="Q13" s="13">
        <f t="shared" si="2"/>
        <v>0</v>
      </c>
      <c r="R13" s="13">
        <f t="shared" si="2"/>
        <v>100</v>
      </c>
      <c r="S13" s="81">
        <f t="shared" si="2"/>
        <v>0</v>
      </c>
      <c r="T13" s="46">
        <f t="shared" ref="T13:T21" si="9">IF(T$10="○",$M13*T$11,0)</f>
        <v>0</v>
      </c>
      <c r="U13" s="13">
        <f t="shared" si="3"/>
        <v>100</v>
      </c>
      <c r="V13" s="13">
        <f t="shared" si="3"/>
        <v>0</v>
      </c>
      <c r="W13" s="13">
        <f t="shared" si="3"/>
        <v>50</v>
      </c>
      <c r="X13" s="13">
        <f t="shared" si="3"/>
        <v>50</v>
      </c>
      <c r="Y13" s="13">
        <f t="shared" si="3"/>
        <v>0</v>
      </c>
      <c r="Z13" s="13">
        <f t="shared" si="3"/>
        <v>0</v>
      </c>
      <c r="AA13" s="13">
        <f t="shared" si="3"/>
        <v>0</v>
      </c>
      <c r="AB13" s="13">
        <f t="shared" si="3"/>
        <v>0</v>
      </c>
      <c r="AC13" s="13">
        <f t="shared" si="3"/>
        <v>0</v>
      </c>
      <c r="AD13" s="13"/>
      <c r="AE13" s="13"/>
      <c r="AF13" s="13"/>
      <c r="AG13" s="65"/>
      <c r="AH13" s="88">
        <f t="shared" ref="AH13:AH21" si="10">$M13*AH$11</f>
        <v>200</v>
      </c>
      <c r="AI13" s="89">
        <f t="shared" si="4"/>
        <v>0</v>
      </c>
      <c r="AJ13" s="90">
        <f t="shared" si="4"/>
        <v>0</v>
      </c>
      <c r="AK13" s="46">
        <f t="shared" si="5"/>
        <v>900</v>
      </c>
      <c r="AR13" s="7">
        <v>2</v>
      </c>
      <c r="AS13" s="41">
        <v>9</v>
      </c>
      <c r="AT13" s="46">
        <f t="shared" si="6"/>
        <v>900</v>
      </c>
    </row>
    <row r="14" spans="2:46" x14ac:dyDescent="0.15">
      <c r="B14" s="7">
        <v>3</v>
      </c>
      <c r="C14" s="51" t="s">
        <v>76</v>
      </c>
      <c r="D14" s="44">
        <v>10000</v>
      </c>
      <c r="E14" s="52">
        <v>0</v>
      </c>
      <c r="F14" s="46">
        <f t="shared" si="0"/>
        <v>10000</v>
      </c>
      <c r="G14" s="35"/>
      <c r="H14" s="95" t="str">
        <f t="shared" si="7"/>
        <v>〇</v>
      </c>
      <c r="I14" s="35"/>
      <c r="J14" s="35"/>
      <c r="L14" s="2">
        <v>3</v>
      </c>
      <c r="M14" s="13">
        <f t="shared" si="1"/>
        <v>100</v>
      </c>
      <c r="N14" s="13">
        <f t="shared" ref="N14:O21" si="11">IF(N$10="○",$M14*N$11,0)</f>
        <v>100</v>
      </c>
      <c r="O14" s="65">
        <f t="shared" si="11"/>
        <v>0</v>
      </c>
      <c r="P14" s="80">
        <f t="shared" si="8"/>
        <v>200</v>
      </c>
      <c r="Q14" s="13">
        <f t="shared" si="2"/>
        <v>0</v>
      </c>
      <c r="R14" s="13">
        <f t="shared" si="2"/>
        <v>100</v>
      </c>
      <c r="S14" s="81">
        <f t="shared" si="2"/>
        <v>0</v>
      </c>
      <c r="T14" s="46">
        <f t="shared" si="9"/>
        <v>0</v>
      </c>
      <c r="U14" s="13">
        <f t="shared" si="3"/>
        <v>100</v>
      </c>
      <c r="V14" s="13">
        <f t="shared" si="3"/>
        <v>0</v>
      </c>
      <c r="W14" s="13">
        <f t="shared" si="3"/>
        <v>50</v>
      </c>
      <c r="X14" s="13">
        <f t="shared" si="3"/>
        <v>50</v>
      </c>
      <c r="Y14" s="13">
        <f t="shared" si="3"/>
        <v>0</v>
      </c>
      <c r="Z14" s="13">
        <f t="shared" si="3"/>
        <v>0</v>
      </c>
      <c r="AA14" s="13">
        <f t="shared" si="3"/>
        <v>0</v>
      </c>
      <c r="AB14" s="13">
        <f t="shared" si="3"/>
        <v>0</v>
      </c>
      <c r="AC14" s="13">
        <f t="shared" si="3"/>
        <v>0</v>
      </c>
      <c r="AD14" s="13"/>
      <c r="AE14" s="13"/>
      <c r="AF14" s="13"/>
      <c r="AG14" s="65"/>
      <c r="AH14" s="88">
        <f t="shared" si="10"/>
        <v>200</v>
      </c>
      <c r="AI14" s="89">
        <f t="shared" si="4"/>
        <v>0</v>
      </c>
      <c r="AJ14" s="90">
        <f t="shared" si="4"/>
        <v>0</v>
      </c>
      <c r="AK14" s="46">
        <f t="shared" si="5"/>
        <v>900</v>
      </c>
      <c r="AR14" s="7">
        <v>3</v>
      </c>
      <c r="AS14" s="41">
        <v>0</v>
      </c>
      <c r="AT14" s="46">
        <f t="shared" si="6"/>
        <v>0</v>
      </c>
    </row>
    <row r="15" spans="2:46" x14ac:dyDescent="0.15">
      <c r="B15" s="7">
        <v>4</v>
      </c>
      <c r="C15" s="51" t="s">
        <v>77</v>
      </c>
      <c r="D15" s="44">
        <v>10000</v>
      </c>
      <c r="E15" s="52">
        <v>0</v>
      </c>
      <c r="F15" s="46">
        <f t="shared" si="0"/>
        <v>10000</v>
      </c>
      <c r="G15" s="35"/>
      <c r="H15" s="95" t="str">
        <f t="shared" si="7"/>
        <v>〇</v>
      </c>
      <c r="I15" s="35"/>
      <c r="J15" s="35"/>
      <c r="L15" s="2">
        <v>4</v>
      </c>
      <c r="M15" s="13">
        <f t="shared" si="1"/>
        <v>100</v>
      </c>
      <c r="N15" s="13">
        <f t="shared" si="11"/>
        <v>100</v>
      </c>
      <c r="O15" s="65">
        <f t="shared" si="11"/>
        <v>0</v>
      </c>
      <c r="P15" s="80">
        <f t="shared" si="8"/>
        <v>200</v>
      </c>
      <c r="Q15" s="13">
        <f t="shared" si="2"/>
        <v>0</v>
      </c>
      <c r="R15" s="13">
        <f t="shared" si="2"/>
        <v>100</v>
      </c>
      <c r="S15" s="81">
        <f t="shared" si="2"/>
        <v>0</v>
      </c>
      <c r="T15" s="46">
        <f t="shared" si="9"/>
        <v>0</v>
      </c>
      <c r="U15" s="13">
        <f t="shared" si="3"/>
        <v>100</v>
      </c>
      <c r="V15" s="13">
        <f t="shared" si="3"/>
        <v>0</v>
      </c>
      <c r="W15" s="13">
        <f t="shared" si="3"/>
        <v>50</v>
      </c>
      <c r="X15" s="13">
        <f t="shared" si="3"/>
        <v>50</v>
      </c>
      <c r="Y15" s="13">
        <f t="shared" si="3"/>
        <v>0</v>
      </c>
      <c r="Z15" s="13">
        <f t="shared" si="3"/>
        <v>0</v>
      </c>
      <c r="AA15" s="13">
        <f t="shared" si="3"/>
        <v>0</v>
      </c>
      <c r="AB15" s="13">
        <f t="shared" si="3"/>
        <v>0</v>
      </c>
      <c r="AC15" s="13">
        <f t="shared" si="3"/>
        <v>0</v>
      </c>
      <c r="AD15" s="13"/>
      <c r="AE15" s="13"/>
      <c r="AF15" s="13"/>
      <c r="AG15" s="65"/>
      <c r="AH15" s="88">
        <f t="shared" si="10"/>
        <v>200</v>
      </c>
      <c r="AI15" s="89">
        <f t="shared" si="4"/>
        <v>0</v>
      </c>
      <c r="AJ15" s="90">
        <f t="shared" si="4"/>
        <v>0</v>
      </c>
      <c r="AK15" s="46">
        <f t="shared" si="5"/>
        <v>900</v>
      </c>
      <c r="AR15" s="7">
        <v>4</v>
      </c>
      <c r="AS15" s="41">
        <v>0</v>
      </c>
      <c r="AT15" s="46">
        <f t="shared" si="6"/>
        <v>0</v>
      </c>
    </row>
    <row r="16" spans="2:46" x14ac:dyDescent="0.15">
      <c r="B16" s="7">
        <v>5</v>
      </c>
      <c r="C16" s="51" t="s">
        <v>81</v>
      </c>
      <c r="D16" s="44">
        <v>10000</v>
      </c>
      <c r="E16" s="52">
        <v>0</v>
      </c>
      <c r="F16" s="46">
        <f t="shared" si="0"/>
        <v>10000</v>
      </c>
      <c r="G16" s="35"/>
      <c r="H16" s="95" t="str">
        <f t="shared" si="7"/>
        <v>〇</v>
      </c>
      <c r="I16" s="35"/>
      <c r="J16" s="35"/>
      <c r="L16" s="2">
        <v>5</v>
      </c>
      <c r="M16" s="13">
        <f t="shared" si="1"/>
        <v>100</v>
      </c>
      <c r="N16" s="13">
        <f t="shared" si="11"/>
        <v>100</v>
      </c>
      <c r="O16" s="65">
        <f t="shared" si="11"/>
        <v>0</v>
      </c>
      <c r="P16" s="80">
        <f t="shared" si="8"/>
        <v>200</v>
      </c>
      <c r="Q16" s="13">
        <f t="shared" si="2"/>
        <v>0</v>
      </c>
      <c r="R16" s="13">
        <f t="shared" si="2"/>
        <v>100</v>
      </c>
      <c r="S16" s="81">
        <f t="shared" si="2"/>
        <v>0</v>
      </c>
      <c r="T16" s="46">
        <f t="shared" si="9"/>
        <v>0</v>
      </c>
      <c r="U16" s="13">
        <f t="shared" si="3"/>
        <v>100</v>
      </c>
      <c r="V16" s="13">
        <f t="shared" si="3"/>
        <v>0</v>
      </c>
      <c r="W16" s="13">
        <f t="shared" si="3"/>
        <v>50</v>
      </c>
      <c r="X16" s="13">
        <f t="shared" si="3"/>
        <v>50</v>
      </c>
      <c r="Y16" s="13">
        <f t="shared" si="3"/>
        <v>0</v>
      </c>
      <c r="Z16" s="13">
        <f t="shared" si="3"/>
        <v>0</v>
      </c>
      <c r="AA16" s="13">
        <f t="shared" si="3"/>
        <v>0</v>
      </c>
      <c r="AB16" s="13">
        <f t="shared" si="3"/>
        <v>0</v>
      </c>
      <c r="AC16" s="13">
        <f t="shared" si="3"/>
        <v>0</v>
      </c>
      <c r="AD16" s="13"/>
      <c r="AE16" s="13"/>
      <c r="AF16" s="13"/>
      <c r="AG16" s="65"/>
      <c r="AH16" s="88">
        <f t="shared" si="10"/>
        <v>200</v>
      </c>
      <c r="AI16" s="89">
        <f t="shared" si="4"/>
        <v>0</v>
      </c>
      <c r="AJ16" s="90">
        <f t="shared" si="4"/>
        <v>0</v>
      </c>
      <c r="AK16" s="46">
        <f t="shared" si="5"/>
        <v>900</v>
      </c>
      <c r="AR16" s="7">
        <v>5</v>
      </c>
      <c r="AS16" s="41">
        <v>0</v>
      </c>
      <c r="AT16" s="46">
        <f t="shared" si="6"/>
        <v>0</v>
      </c>
    </row>
    <row r="17" spans="2:46" x14ac:dyDescent="0.15">
      <c r="B17" s="7">
        <v>6</v>
      </c>
      <c r="C17" s="51" t="s">
        <v>82</v>
      </c>
      <c r="D17" s="44">
        <v>10000</v>
      </c>
      <c r="E17" s="52">
        <v>0</v>
      </c>
      <c r="F17" s="46">
        <f t="shared" si="0"/>
        <v>10000</v>
      </c>
      <c r="G17" s="35"/>
      <c r="H17" s="95" t="str">
        <f t="shared" si="7"/>
        <v>〇</v>
      </c>
      <c r="I17" s="35"/>
      <c r="J17" s="35"/>
      <c r="L17" s="2">
        <v>6</v>
      </c>
      <c r="M17" s="13">
        <f t="shared" si="1"/>
        <v>100</v>
      </c>
      <c r="N17" s="13">
        <f t="shared" si="11"/>
        <v>100</v>
      </c>
      <c r="O17" s="65">
        <f t="shared" si="11"/>
        <v>0</v>
      </c>
      <c r="P17" s="80">
        <f t="shared" si="8"/>
        <v>200</v>
      </c>
      <c r="Q17" s="13">
        <f t="shared" si="2"/>
        <v>0</v>
      </c>
      <c r="R17" s="13">
        <f t="shared" si="2"/>
        <v>100</v>
      </c>
      <c r="S17" s="81">
        <f t="shared" si="2"/>
        <v>0</v>
      </c>
      <c r="T17" s="46">
        <f t="shared" si="9"/>
        <v>0</v>
      </c>
      <c r="U17" s="13">
        <f t="shared" si="3"/>
        <v>100</v>
      </c>
      <c r="V17" s="13">
        <f t="shared" si="3"/>
        <v>0</v>
      </c>
      <c r="W17" s="13">
        <f t="shared" si="3"/>
        <v>50</v>
      </c>
      <c r="X17" s="13">
        <f t="shared" si="3"/>
        <v>50</v>
      </c>
      <c r="Y17" s="13">
        <f t="shared" si="3"/>
        <v>0</v>
      </c>
      <c r="Z17" s="13">
        <f t="shared" si="3"/>
        <v>0</v>
      </c>
      <c r="AA17" s="13">
        <f t="shared" si="3"/>
        <v>0</v>
      </c>
      <c r="AB17" s="13">
        <f t="shared" si="3"/>
        <v>0</v>
      </c>
      <c r="AC17" s="13">
        <f t="shared" si="3"/>
        <v>0</v>
      </c>
      <c r="AD17" s="13"/>
      <c r="AE17" s="13"/>
      <c r="AF17" s="13"/>
      <c r="AG17" s="65"/>
      <c r="AH17" s="88">
        <f t="shared" si="10"/>
        <v>200</v>
      </c>
      <c r="AI17" s="89">
        <f t="shared" si="4"/>
        <v>0</v>
      </c>
      <c r="AJ17" s="90">
        <f t="shared" si="4"/>
        <v>0</v>
      </c>
      <c r="AK17" s="46">
        <f t="shared" si="5"/>
        <v>900</v>
      </c>
      <c r="AR17" s="7">
        <v>6</v>
      </c>
      <c r="AS17" s="41"/>
      <c r="AT17" s="46">
        <f t="shared" si="6"/>
        <v>0</v>
      </c>
    </row>
    <row r="18" spans="2:46" x14ac:dyDescent="0.15">
      <c r="B18" s="7">
        <v>7</v>
      </c>
      <c r="C18" s="51" t="s">
        <v>83</v>
      </c>
      <c r="D18" s="44">
        <v>10000</v>
      </c>
      <c r="E18" s="52">
        <v>0</v>
      </c>
      <c r="F18" s="46">
        <f t="shared" si="0"/>
        <v>10000</v>
      </c>
      <c r="G18" s="35"/>
      <c r="H18" s="95" t="str">
        <f t="shared" si="7"/>
        <v>〇</v>
      </c>
      <c r="I18" s="35"/>
      <c r="J18" s="35"/>
      <c r="L18" s="2">
        <v>7</v>
      </c>
      <c r="M18" s="13">
        <f t="shared" si="1"/>
        <v>100</v>
      </c>
      <c r="N18" s="13">
        <f t="shared" si="11"/>
        <v>100</v>
      </c>
      <c r="O18" s="65">
        <f t="shared" si="11"/>
        <v>0</v>
      </c>
      <c r="P18" s="80">
        <f t="shared" si="8"/>
        <v>200</v>
      </c>
      <c r="Q18" s="13">
        <f t="shared" si="2"/>
        <v>0</v>
      </c>
      <c r="R18" s="13">
        <f t="shared" si="2"/>
        <v>100</v>
      </c>
      <c r="S18" s="81">
        <f t="shared" si="2"/>
        <v>0</v>
      </c>
      <c r="T18" s="46">
        <f t="shared" si="9"/>
        <v>0</v>
      </c>
      <c r="U18" s="13">
        <f t="shared" si="3"/>
        <v>100</v>
      </c>
      <c r="V18" s="13">
        <f t="shared" si="3"/>
        <v>0</v>
      </c>
      <c r="W18" s="13">
        <f t="shared" si="3"/>
        <v>50</v>
      </c>
      <c r="X18" s="13">
        <f t="shared" si="3"/>
        <v>50</v>
      </c>
      <c r="Y18" s="13">
        <f t="shared" si="3"/>
        <v>0</v>
      </c>
      <c r="Z18" s="13">
        <f t="shared" si="3"/>
        <v>0</v>
      </c>
      <c r="AA18" s="13">
        <f t="shared" si="3"/>
        <v>0</v>
      </c>
      <c r="AB18" s="13">
        <f t="shared" si="3"/>
        <v>0</v>
      </c>
      <c r="AC18" s="13">
        <f t="shared" si="3"/>
        <v>0</v>
      </c>
      <c r="AD18" s="13"/>
      <c r="AE18" s="13"/>
      <c r="AF18" s="13"/>
      <c r="AG18" s="65"/>
      <c r="AH18" s="88">
        <f t="shared" si="10"/>
        <v>200</v>
      </c>
      <c r="AI18" s="89">
        <f t="shared" si="4"/>
        <v>0</v>
      </c>
      <c r="AJ18" s="90">
        <f t="shared" si="4"/>
        <v>0</v>
      </c>
      <c r="AK18" s="46">
        <f t="shared" si="5"/>
        <v>900</v>
      </c>
      <c r="AR18" s="7">
        <v>7</v>
      </c>
      <c r="AS18" s="41"/>
      <c r="AT18" s="46">
        <f t="shared" si="6"/>
        <v>0</v>
      </c>
    </row>
    <row r="19" spans="2:46" x14ac:dyDescent="0.15">
      <c r="B19" s="7">
        <v>8</v>
      </c>
      <c r="C19" s="51" t="s">
        <v>84</v>
      </c>
      <c r="D19" s="44">
        <v>10000</v>
      </c>
      <c r="E19" s="52">
        <v>0</v>
      </c>
      <c r="F19" s="46">
        <f t="shared" si="0"/>
        <v>10000</v>
      </c>
      <c r="G19" s="35"/>
      <c r="H19" s="95" t="str">
        <f t="shared" si="7"/>
        <v>〇</v>
      </c>
      <c r="I19" s="35"/>
      <c r="J19" s="35"/>
      <c r="L19" s="2">
        <v>8</v>
      </c>
      <c r="M19" s="13">
        <f t="shared" si="1"/>
        <v>100</v>
      </c>
      <c r="N19" s="13">
        <f t="shared" si="11"/>
        <v>100</v>
      </c>
      <c r="O19" s="65">
        <f t="shared" si="11"/>
        <v>0</v>
      </c>
      <c r="P19" s="80">
        <f t="shared" si="8"/>
        <v>200</v>
      </c>
      <c r="Q19" s="13">
        <f t="shared" si="2"/>
        <v>0</v>
      </c>
      <c r="R19" s="13">
        <f t="shared" si="2"/>
        <v>100</v>
      </c>
      <c r="S19" s="81">
        <f t="shared" si="2"/>
        <v>0</v>
      </c>
      <c r="T19" s="46">
        <f t="shared" si="9"/>
        <v>0</v>
      </c>
      <c r="U19" s="13">
        <f t="shared" si="3"/>
        <v>100</v>
      </c>
      <c r="V19" s="13">
        <f t="shared" si="3"/>
        <v>0</v>
      </c>
      <c r="W19" s="13">
        <f t="shared" si="3"/>
        <v>50</v>
      </c>
      <c r="X19" s="13">
        <f t="shared" si="3"/>
        <v>50</v>
      </c>
      <c r="Y19" s="13">
        <f t="shared" si="3"/>
        <v>0</v>
      </c>
      <c r="Z19" s="13">
        <f t="shared" si="3"/>
        <v>0</v>
      </c>
      <c r="AA19" s="13">
        <f t="shared" si="3"/>
        <v>0</v>
      </c>
      <c r="AB19" s="13">
        <f t="shared" si="3"/>
        <v>0</v>
      </c>
      <c r="AC19" s="13">
        <f t="shared" si="3"/>
        <v>0</v>
      </c>
      <c r="AD19" s="13"/>
      <c r="AE19" s="13"/>
      <c r="AF19" s="13"/>
      <c r="AG19" s="65"/>
      <c r="AH19" s="88">
        <f t="shared" si="10"/>
        <v>200</v>
      </c>
      <c r="AI19" s="89">
        <f t="shared" si="4"/>
        <v>0</v>
      </c>
      <c r="AJ19" s="90">
        <f t="shared" si="4"/>
        <v>0</v>
      </c>
      <c r="AK19" s="46">
        <f t="shared" si="5"/>
        <v>900</v>
      </c>
      <c r="AR19" s="7">
        <v>8</v>
      </c>
      <c r="AS19" s="41"/>
      <c r="AT19" s="46">
        <f t="shared" si="6"/>
        <v>0</v>
      </c>
    </row>
    <row r="20" spans="2:46" x14ac:dyDescent="0.15">
      <c r="B20" s="7">
        <v>9</v>
      </c>
      <c r="C20" s="51" t="s">
        <v>85</v>
      </c>
      <c r="D20" s="44">
        <v>10000</v>
      </c>
      <c r="E20" s="52">
        <v>0</v>
      </c>
      <c r="F20" s="46">
        <f t="shared" si="0"/>
        <v>10000</v>
      </c>
      <c r="G20" s="35"/>
      <c r="H20" s="95" t="str">
        <f t="shared" si="7"/>
        <v>〇</v>
      </c>
      <c r="I20" s="35"/>
      <c r="J20" s="35"/>
      <c r="L20" s="2">
        <v>9</v>
      </c>
      <c r="M20" s="13">
        <f t="shared" si="1"/>
        <v>100</v>
      </c>
      <c r="N20" s="13">
        <f t="shared" si="11"/>
        <v>100</v>
      </c>
      <c r="O20" s="65">
        <f t="shared" si="11"/>
        <v>0</v>
      </c>
      <c r="P20" s="80">
        <f t="shared" si="8"/>
        <v>200</v>
      </c>
      <c r="Q20" s="13">
        <f t="shared" si="2"/>
        <v>0</v>
      </c>
      <c r="R20" s="13">
        <f t="shared" si="2"/>
        <v>100</v>
      </c>
      <c r="S20" s="81">
        <f t="shared" si="2"/>
        <v>0</v>
      </c>
      <c r="T20" s="46">
        <f t="shared" si="9"/>
        <v>0</v>
      </c>
      <c r="U20" s="13">
        <f t="shared" si="3"/>
        <v>100</v>
      </c>
      <c r="V20" s="13">
        <f t="shared" si="3"/>
        <v>0</v>
      </c>
      <c r="W20" s="13">
        <f t="shared" si="3"/>
        <v>50</v>
      </c>
      <c r="X20" s="13">
        <f t="shared" si="3"/>
        <v>50</v>
      </c>
      <c r="Y20" s="13">
        <f t="shared" si="3"/>
        <v>0</v>
      </c>
      <c r="Z20" s="13">
        <f t="shared" si="3"/>
        <v>0</v>
      </c>
      <c r="AA20" s="13">
        <f t="shared" si="3"/>
        <v>0</v>
      </c>
      <c r="AB20" s="13">
        <f t="shared" si="3"/>
        <v>0</v>
      </c>
      <c r="AC20" s="13">
        <f t="shared" si="3"/>
        <v>0</v>
      </c>
      <c r="AD20" s="13"/>
      <c r="AE20" s="13"/>
      <c r="AF20" s="13"/>
      <c r="AG20" s="65"/>
      <c r="AH20" s="88">
        <f t="shared" si="10"/>
        <v>200</v>
      </c>
      <c r="AI20" s="89">
        <f t="shared" si="4"/>
        <v>0</v>
      </c>
      <c r="AJ20" s="90">
        <f t="shared" si="4"/>
        <v>0</v>
      </c>
      <c r="AK20" s="46">
        <f t="shared" si="5"/>
        <v>900</v>
      </c>
      <c r="AR20" s="7">
        <v>9</v>
      </c>
      <c r="AS20" s="41"/>
      <c r="AT20" s="46">
        <f t="shared" si="6"/>
        <v>0</v>
      </c>
    </row>
    <row r="21" spans="2:46" ht="16.5" thickBot="1" x14ac:dyDescent="0.2">
      <c r="B21" s="45">
        <v>10</v>
      </c>
      <c r="C21" s="51" t="s">
        <v>86</v>
      </c>
      <c r="D21" s="44">
        <v>10000</v>
      </c>
      <c r="E21" s="53">
        <v>0</v>
      </c>
      <c r="F21" s="47">
        <f t="shared" si="0"/>
        <v>10000</v>
      </c>
      <c r="G21" s="35"/>
      <c r="H21" s="95" t="str">
        <f t="shared" si="7"/>
        <v>〇</v>
      </c>
      <c r="I21" s="35"/>
      <c r="J21" s="35"/>
      <c r="L21" s="25">
        <v>10</v>
      </c>
      <c r="M21" s="26">
        <f t="shared" si="1"/>
        <v>100</v>
      </c>
      <c r="N21" s="13">
        <f t="shared" si="11"/>
        <v>100</v>
      </c>
      <c r="O21" s="65">
        <f t="shared" si="11"/>
        <v>0</v>
      </c>
      <c r="P21" s="80">
        <f t="shared" si="8"/>
        <v>200</v>
      </c>
      <c r="Q21" s="13">
        <f t="shared" si="2"/>
        <v>0</v>
      </c>
      <c r="R21" s="13">
        <f t="shared" si="2"/>
        <v>100</v>
      </c>
      <c r="S21" s="81">
        <f t="shared" si="2"/>
        <v>0</v>
      </c>
      <c r="T21" s="46">
        <f t="shared" si="9"/>
        <v>0</v>
      </c>
      <c r="U21" s="13">
        <f t="shared" si="3"/>
        <v>100</v>
      </c>
      <c r="V21" s="13">
        <f t="shared" si="3"/>
        <v>0</v>
      </c>
      <c r="W21" s="13">
        <f t="shared" si="3"/>
        <v>50</v>
      </c>
      <c r="X21" s="13">
        <f t="shared" si="3"/>
        <v>50</v>
      </c>
      <c r="Y21" s="13">
        <f t="shared" si="3"/>
        <v>0</v>
      </c>
      <c r="Z21" s="13">
        <f t="shared" si="3"/>
        <v>0</v>
      </c>
      <c r="AA21" s="13">
        <f t="shared" si="3"/>
        <v>0</v>
      </c>
      <c r="AB21" s="13">
        <f t="shared" si="3"/>
        <v>0</v>
      </c>
      <c r="AC21" s="13">
        <f t="shared" si="3"/>
        <v>0</v>
      </c>
      <c r="AD21" s="13"/>
      <c r="AE21" s="13"/>
      <c r="AF21" s="13"/>
      <c r="AG21" s="65"/>
      <c r="AH21" s="91">
        <f t="shared" si="10"/>
        <v>200</v>
      </c>
      <c r="AI21" s="92">
        <f t="shared" si="4"/>
        <v>0</v>
      </c>
      <c r="AJ21" s="93">
        <f t="shared" si="4"/>
        <v>0</v>
      </c>
      <c r="AK21" s="47">
        <f t="shared" si="5"/>
        <v>900</v>
      </c>
      <c r="AR21" s="7">
        <v>10</v>
      </c>
      <c r="AS21" s="42"/>
      <c r="AT21" s="46">
        <f t="shared" si="6"/>
        <v>0</v>
      </c>
    </row>
    <row r="22" spans="2:46" ht="21" customHeight="1" thickBot="1" x14ac:dyDescent="0.2">
      <c r="B22" s="29" t="s">
        <v>6</v>
      </c>
      <c r="C22" s="30"/>
      <c r="D22" s="31">
        <f t="shared" ref="D22:E22" si="12">SUM(D12:D21)</f>
        <v>111100</v>
      </c>
      <c r="E22" s="31">
        <f t="shared" si="12"/>
        <v>6100</v>
      </c>
      <c r="F22" s="32">
        <f>SUM(F12:F21)</f>
        <v>105000</v>
      </c>
      <c r="G22" s="36"/>
      <c r="H22" s="96"/>
      <c r="I22" s="36"/>
      <c r="J22" s="36"/>
      <c r="L22" s="27" t="s">
        <v>6</v>
      </c>
      <c r="M22" s="28">
        <f>SUM(M12:M21)</f>
        <v>1111</v>
      </c>
      <c r="N22" s="28">
        <f t="shared" ref="N22:AK22" si="13">SUM(N12:N21)</f>
        <v>1111</v>
      </c>
      <c r="O22" s="66">
        <f t="shared" si="13"/>
        <v>0</v>
      </c>
      <c r="P22" s="82">
        <f t="shared" si="13"/>
        <v>2100</v>
      </c>
      <c r="Q22" s="28">
        <f t="shared" si="13"/>
        <v>0</v>
      </c>
      <c r="R22" s="28">
        <f t="shared" si="13"/>
        <v>1050</v>
      </c>
      <c r="S22" s="83">
        <f t="shared" si="13"/>
        <v>0</v>
      </c>
      <c r="T22" s="70">
        <f t="shared" si="13"/>
        <v>0</v>
      </c>
      <c r="U22" s="28">
        <f t="shared" si="13"/>
        <v>1111</v>
      </c>
      <c r="V22" s="28">
        <f t="shared" si="13"/>
        <v>0</v>
      </c>
      <c r="W22" s="28">
        <f t="shared" si="13"/>
        <v>555.5</v>
      </c>
      <c r="X22" s="28">
        <f t="shared" si="13"/>
        <v>555.5</v>
      </c>
      <c r="Y22" s="28">
        <f t="shared" si="13"/>
        <v>0</v>
      </c>
      <c r="Z22" s="28">
        <f t="shared" si="13"/>
        <v>0</v>
      </c>
      <c r="AA22" s="28">
        <f t="shared" si="13"/>
        <v>0</v>
      </c>
      <c r="AB22" s="28">
        <f t="shared" si="13"/>
        <v>0</v>
      </c>
      <c r="AC22" s="28">
        <f t="shared" si="13"/>
        <v>0</v>
      </c>
      <c r="AD22" s="57"/>
      <c r="AE22" s="57"/>
      <c r="AF22" s="57"/>
      <c r="AG22" s="57"/>
      <c r="AH22" s="28">
        <f t="shared" si="13"/>
        <v>2222</v>
      </c>
      <c r="AI22" s="28"/>
      <c r="AJ22" s="28">
        <f t="shared" si="13"/>
        <v>0</v>
      </c>
      <c r="AK22" s="33">
        <f t="shared" si="13"/>
        <v>9816</v>
      </c>
      <c r="AR22" s="24" t="s">
        <v>6</v>
      </c>
      <c r="AS22" s="39"/>
      <c r="AT22" s="107">
        <f>SUM(AT12:AT21)</f>
        <v>4909</v>
      </c>
    </row>
    <row r="23" spans="2:46" ht="16.5" thickBot="1" x14ac:dyDescent="0.2">
      <c r="M23" s="116" t="s">
        <v>79</v>
      </c>
      <c r="N23" s="117"/>
      <c r="O23" s="118"/>
      <c r="P23" s="113" t="s">
        <v>64</v>
      </c>
      <c r="Q23" s="114"/>
      <c r="R23" s="114"/>
      <c r="S23" s="115"/>
      <c r="T23" s="110" t="s">
        <v>80</v>
      </c>
      <c r="U23" s="110"/>
      <c r="V23" s="110"/>
      <c r="W23" s="61"/>
      <c r="X23" s="110" t="s">
        <v>65</v>
      </c>
      <c r="Y23" s="110"/>
      <c r="Z23" s="110"/>
      <c r="AA23" s="110"/>
      <c r="AB23" s="110"/>
      <c r="AC23" s="110"/>
    </row>
    <row r="24" spans="2:46" x14ac:dyDescent="0.15">
      <c r="W24" s="61" t="s">
        <v>67</v>
      </c>
    </row>
    <row r="25" spans="2:46" x14ac:dyDescent="0.15">
      <c r="W25" s="61" t="s">
        <v>66</v>
      </c>
      <c r="X25" s="61"/>
      <c r="Y25" s="61"/>
      <c r="Z25" s="61"/>
    </row>
    <row r="26" spans="2:46" x14ac:dyDescent="0.15">
      <c r="D26" s="111" t="s">
        <v>32</v>
      </c>
      <c r="E26" s="112"/>
    </row>
    <row r="27" spans="2:46" ht="24" customHeight="1" x14ac:dyDescent="0.15">
      <c r="D27" s="7" t="s">
        <v>28</v>
      </c>
      <c r="E27" s="97">
        <f>COUNTIF(H12:H21,"〇")</f>
        <v>10</v>
      </c>
      <c r="H27" s="2">
        <f>M22*(E27-1)</f>
        <v>9999</v>
      </c>
    </row>
    <row r="28" spans="2:46" ht="30.75" customHeight="1" x14ac:dyDescent="0.15">
      <c r="D28" s="2" t="s">
        <v>29</v>
      </c>
      <c r="E28" s="98">
        <f>IF(H27&gt;10000,10000,H27)</f>
        <v>9999</v>
      </c>
    </row>
  </sheetData>
  <mergeCells count="6">
    <mergeCell ref="B7:F7"/>
    <mergeCell ref="X23:AC23"/>
    <mergeCell ref="D26:E26"/>
    <mergeCell ref="P23:S23"/>
    <mergeCell ref="M23:O23"/>
    <mergeCell ref="T23:V23"/>
  </mergeCells>
  <phoneticPr fontId="3"/>
  <conditionalFormatting sqref="M10:AJ10">
    <cfRule type="containsText" dxfId="1" priority="2" operator="containsText" text="○">
      <formula>NOT(ISERROR(SEARCH("○",M10)))</formula>
    </cfRule>
  </conditionalFormatting>
  <conditionalFormatting sqref="M11:AC11">
    <cfRule type="containsText" dxfId="0" priority="1" operator="containsText" text="○">
      <formula>NOT(ISERROR(SEARCH("○",M11)))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1"/>
  <sheetViews>
    <sheetView showGridLines="0" zoomScaleNormal="100" workbookViewId="0">
      <selection activeCell="F13" sqref="F13"/>
    </sheetView>
  </sheetViews>
  <sheetFormatPr defaultRowHeight="28.5" x14ac:dyDescent="0.15"/>
  <cols>
    <col min="1" max="1" width="9" style="54"/>
    <col min="2" max="2" width="39.125" style="54" bestFit="1" customWidth="1"/>
    <col min="3" max="3" width="21.125" style="54" bestFit="1" customWidth="1"/>
    <col min="4" max="16384" width="9" style="54"/>
  </cols>
  <sheetData>
    <row r="2" spans="2:3" x14ac:dyDescent="0.15">
      <c r="B2" s="99" t="s">
        <v>34</v>
      </c>
      <c r="C2" s="99"/>
    </row>
    <row r="3" spans="2:3" x14ac:dyDescent="0.15">
      <c r="B3" s="100" t="s">
        <v>30</v>
      </c>
      <c r="C3" s="101">
        <f>②購入品入力!E28</f>
        <v>9999</v>
      </c>
    </row>
    <row r="4" spans="2:3" x14ac:dyDescent="0.15">
      <c r="B4" s="102" t="s">
        <v>31</v>
      </c>
      <c r="C4" s="101">
        <f>②購入品入力!AK22</f>
        <v>9816</v>
      </c>
    </row>
    <row r="5" spans="2:3" x14ac:dyDescent="0.15">
      <c r="B5" s="103" t="s">
        <v>33</v>
      </c>
      <c r="C5" s="101">
        <f>②購入品入力!AT22</f>
        <v>4909</v>
      </c>
    </row>
    <row r="6" spans="2:3" x14ac:dyDescent="0.15">
      <c r="B6" s="104" t="s">
        <v>34</v>
      </c>
      <c r="C6" s="101">
        <f>SUM(C3:C5)</f>
        <v>24724</v>
      </c>
    </row>
    <row r="7" spans="2:3" ht="20.25" customHeight="1" x14ac:dyDescent="0.15">
      <c r="B7" s="99"/>
      <c r="C7" s="99"/>
    </row>
    <row r="8" spans="2:3" x14ac:dyDescent="0.15">
      <c r="B8" s="99" t="s">
        <v>35</v>
      </c>
      <c r="C8" s="99"/>
    </row>
    <row r="9" spans="2:3" x14ac:dyDescent="0.15">
      <c r="B9" s="106" t="s">
        <v>36</v>
      </c>
      <c r="C9" s="105">
        <f>②購入品入力!F22</f>
        <v>105000</v>
      </c>
    </row>
    <row r="10" spans="2:3" x14ac:dyDescent="0.15">
      <c r="B10" s="106" t="s">
        <v>34</v>
      </c>
      <c r="C10" s="105">
        <f>C6</f>
        <v>24724</v>
      </c>
    </row>
    <row r="11" spans="2:3" x14ac:dyDescent="0.15">
      <c r="B11" s="106" t="s">
        <v>35</v>
      </c>
      <c r="C11" s="105">
        <f>C9-C10</f>
        <v>80276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4"/>
  <sheetViews>
    <sheetView workbookViewId="0">
      <selection activeCell="B8" sqref="B8"/>
    </sheetView>
  </sheetViews>
  <sheetFormatPr defaultRowHeight="13.5" x14ac:dyDescent="0.15"/>
  <sheetData>
    <row r="2" spans="2:2" ht="15.75" x14ac:dyDescent="0.15">
      <c r="B2" s="5" t="s">
        <v>0</v>
      </c>
    </row>
    <row r="3" spans="2:2" ht="15.75" x14ac:dyDescent="0.15">
      <c r="B3" s="4" t="s">
        <v>9</v>
      </c>
    </row>
    <row r="4" spans="2:2" ht="15.75" x14ac:dyDescent="0.15">
      <c r="B4" s="4" t="s">
        <v>10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①SPU</vt:lpstr>
      <vt:lpstr>②購入品入力</vt:lpstr>
      <vt:lpstr>③ポイント計算まとめ</vt:lpstr>
      <vt:lpstr>リスト用</vt:lpstr>
      <vt:lpstr>SPU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2019-03-20T00:37:43Z</dcterms:created>
  <dcterms:modified xsi:type="dcterms:W3CDTF">2021-01-25T14:15:01Z</dcterms:modified>
</cp:coreProperties>
</file>