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10650"/>
  </bookViews>
  <sheets>
    <sheet name="①SPU" sheetId="1" r:id="rId1"/>
    <sheet name="②購入品入力" sheetId="3" r:id="rId2"/>
    <sheet name="③ポイント計算まとめ" sheetId="4" r:id="rId3"/>
    <sheet name="リスト用" sheetId="2" r:id="rId4"/>
  </sheets>
  <definedNames>
    <definedName name="SPU">リスト用!$B$3:$B$4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3" l="1"/>
  <c r="M14" i="3"/>
  <c r="M15" i="3"/>
  <c r="M16" i="3"/>
  <c r="M17" i="3"/>
  <c r="M18" i="3"/>
  <c r="M19" i="3"/>
  <c r="M20" i="3"/>
  <c r="M21" i="3"/>
  <c r="D22" i="3"/>
  <c r="E22" i="3"/>
  <c r="F13" i="3"/>
  <c r="F14" i="3"/>
  <c r="F15" i="3"/>
  <c r="F16" i="3"/>
  <c r="F17" i="3"/>
  <c r="F18" i="3"/>
  <c r="F19" i="3"/>
  <c r="F20" i="3"/>
  <c r="F21" i="3"/>
  <c r="M12" i="3"/>
  <c r="V11" i="3"/>
  <c r="S11" i="3"/>
  <c r="R11" i="3"/>
  <c r="Q11" i="3"/>
  <c r="P11" i="3"/>
  <c r="N11" i="3"/>
  <c r="Z10" i="3"/>
  <c r="Y10" i="3"/>
  <c r="M11" i="3"/>
  <c r="AA10" i="3"/>
  <c r="X10" i="3"/>
  <c r="W10" i="3"/>
  <c r="V10" i="3"/>
  <c r="U10" i="3"/>
  <c r="T10" i="3"/>
  <c r="S10" i="3"/>
  <c r="R10" i="3"/>
  <c r="Q10" i="3"/>
  <c r="P10" i="3"/>
  <c r="O10" i="3"/>
  <c r="N10" i="3"/>
  <c r="N21" i="3" s="1"/>
  <c r="M10" i="3"/>
  <c r="F12" i="3"/>
  <c r="Q21" i="3" l="1"/>
  <c r="V21" i="3"/>
  <c r="M22" i="3"/>
  <c r="E28" i="3" s="1"/>
  <c r="C3" i="4" s="1"/>
  <c r="Z21" i="3"/>
  <c r="AK21" i="3"/>
  <c r="AA21" i="3"/>
  <c r="R13" i="3"/>
  <c r="V13" i="3"/>
  <c r="V20" i="3"/>
  <c r="AA20" i="3"/>
  <c r="AK20" i="3"/>
  <c r="Z20" i="3"/>
  <c r="AA16" i="3"/>
  <c r="AK16" i="3"/>
  <c r="Z16" i="3"/>
  <c r="W13" i="3"/>
  <c r="AA13" i="3"/>
  <c r="Z13" i="3"/>
  <c r="AK13" i="3"/>
  <c r="S12" i="3"/>
  <c r="N20" i="3"/>
  <c r="AK19" i="3"/>
  <c r="AA19" i="3"/>
  <c r="Z19" i="3"/>
  <c r="W15" i="3"/>
  <c r="AK15" i="3"/>
  <c r="Z15" i="3"/>
  <c r="AA15" i="3"/>
  <c r="R18" i="3"/>
  <c r="AK17" i="3"/>
  <c r="Z17" i="3"/>
  <c r="AA17" i="3"/>
  <c r="P13" i="3"/>
  <c r="Z12" i="3"/>
  <c r="AK12" i="3"/>
  <c r="AA12" i="3"/>
  <c r="V18" i="3"/>
  <c r="AA18" i="3"/>
  <c r="AK18" i="3"/>
  <c r="Z18" i="3"/>
  <c r="AA14" i="3"/>
  <c r="AK14" i="3"/>
  <c r="Z14" i="3"/>
  <c r="Q14" i="3"/>
  <c r="W21" i="3"/>
  <c r="N18" i="3"/>
  <c r="V16" i="3"/>
  <c r="N13" i="3"/>
  <c r="Q20" i="3"/>
  <c r="P18" i="3"/>
  <c r="V17" i="3"/>
  <c r="N15" i="3"/>
  <c r="N19" i="3"/>
  <c r="N17" i="3"/>
  <c r="N14" i="3"/>
  <c r="N12" i="3"/>
  <c r="Q13" i="3"/>
  <c r="P21" i="3"/>
  <c r="S21" i="3"/>
  <c r="S17" i="3"/>
  <c r="S13" i="3"/>
  <c r="W19" i="3"/>
  <c r="W17" i="3"/>
  <c r="W14" i="3"/>
  <c r="R21" i="3"/>
  <c r="P20" i="3"/>
  <c r="S20" i="3"/>
  <c r="R20" i="3"/>
  <c r="V19" i="3"/>
  <c r="P19" i="3"/>
  <c r="S19" i="3"/>
  <c r="Q19" i="3"/>
  <c r="R19" i="3"/>
  <c r="Q18" i="3"/>
  <c r="S18" i="3"/>
  <c r="Q17" i="3"/>
  <c r="P17" i="3"/>
  <c r="R17" i="3"/>
  <c r="N16" i="3"/>
  <c r="Q16" i="3"/>
  <c r="S16" i="3"/>
  <c r="P16" i="3"/>
  <c r="R16" i="3"/>
  <c r="Q15" i="3"/>
  <c r="R15" i="3"/>
  <c r="V15" i="3"/>
  <c r="P15" i="3"/>
  <c r="S15" i="3"/>
  <c r="R14" i="3"/>
  <c r="P14" i="3"/>
  <c r="S14" i="3"/>
  <c r="W12" i="3"/>
  <c r="R12" i="3"/>
  <c r="V12" i="3"/>
  <c r="P12" i="3"/>
  <c r="Q12" i="3"/>
  <c r="F22" i="3"/>
  <c r="C9" i="4" s="1"/>
  <c r="W20" i="3"/>
  <c r="W16" i="3"/>
  <c r="V14" i="3"/>
  <c r="W18" i="3"/>
  <c r="AK22" i="3" l="1"/>
  <c r="C5" i="4" s="1"/>
  <c r="S22" i="3"/>
  <c r="AA22" i="3"/>
  <c r="Z22" i="3"/>
  <c r="V22" i="3"/>
  <c r="Q22" i="3"/>
  <c r="R22" i="3"/>
  <c r="N22" i="3"/>
  <c r="P22" i="3"/>
  <c r="W22" i="3"/>
  <c r="F12" i="1" l="1"/>
  <c r="F13" i="1"/>
  <c r="F14" i="1"/>
  <c r="O11" i="3" s="1"/>
  <c r="F15" i="1"/>
  <c r="F16" i="1"/>
  <c r="F17" i="1"/>
  <c r="F18" i="1"/>
  <c r="F19" i="1"/>
  <c r="T11" i="3" s="1"/>
  <c r="F20" i="1"/>
  <c r="U11" i="3" s="1"/>
  <c r="F21" i="1"/>
  <c r="F22" i="1"/>
  <c r="W11" i="3" s="1"/>
  <c r="F23" i="1"/>
  <c r="X11" i="3" s="1"/>
  <c r="F24" i="1"/>
  <c r="Y11" i="3" s="1"/>
  <c r="F25" i="1"/>
  <c r="F26" i="1"/>
  <c r="D27" i="1"/>
  <c r="X14" i="3" l="1"/>
  <c r="X20" i="3"/>
  <c r="X18" i="3"/>
  <c r="X17" i="3"/>
  <c r="X13" i="3"/>
  <c r="X15" i="3"/>
  <c r="X21" i="3"/>
  <c r="X16" i="3"/>
  <c r="X12" i="3"/>
  <c r="X19" i="3"/>
  <c r="O12" i="3"/>
  <c r="O14" i="3"/>
  <c r="O19" i="3"/>
  <c r="O18" i="3"/>
  <c r="O21" i="3"/>
  <c r="O13" i="3"/>
  <c r="O20" i="3"/>
  <c r="O17" i="3"/>
  <c r="O16" i="3"/>
  <c r="O15" i="3"/>
  <c r="T21" i="3"/>
  <c r="T13" i="3"/>
  <c r="T18" i="3"/>
  <c r="T16" i="3"/>
  <c r="T12" i="3"/>
  <c r="T14" i="3"/>
  <c r="T15" i="3"/>
  <c r="T19" i="3"/>
  <c r="T17" i="3"/>
  <c r="T20" i="3"/>
  <c r="Y21" i="3"/>
  <c r="Y13" i="3"/>
  <c r="Y15" i="3"/>
  <c r="Y20" i="3"/>
  <c r="Y19" i="3"/>
  <c r="Y18" i="3"/>
  <c r="Y16" i="3"/>
  <c r="Y14" i="3"/>
  <c r="Y17" i="3"/>
  <c r="Y12" i="3"/>
  <c r="U13" i="3"/>
  <c r="U12" i="3"/>
  <c r="U21" i="3"/>
  <c r="U20" i="3"/>
  <c r="U15" i="3"/>
  <c r="U16" i="3"/>
  <c r="U18" i="3"/>
  <c r="U14" i="3"/>
  <c r="U19" i="3"/>
  <c r="U17" i="3"/>
  <c r="F27" i="1"/>
  <c r="AB16" i="3" l="1"/>
  <c r="AB21" i="3"/>
  <c r="Y22" i="3"/>
  <c r="AB15" i="3"/>
  <c r="AB13" i="3"/>
  <c r="AB14" i="3"/>
  <c r="O22" i="3"/>
  <c r="AB12" i="3"/>
  <c r="U22" i="3"/>
  <c r="AB17" i="3"/>
  <c r="AB18" i="3"/>
  <c r="T22" i="3"/>
  <c r="AB20" i="3"/>
  <c r="AB19" i="3"/>
  <c r="X22" i="3"/>
  <c r="AB22" i="3" l="1"/>
  <c r="C4" i="4" s="1"/>
  <c r="C6" i="4" s="1"/>
  <c r="C10" i="4" s="1"/>
  <c r="C11" i="4" s="1"/>
</calcChain>
</file>

<file path=xl/sharedStrings.xml><?xml version="1.0" encoding="utf-8"?>
<sst xmlns="http://schemas.openxmlformats.org/spreadsheetml/2006/main" count="78" uniqueCount="52">
  <si>
    <t>SPU</t>
    <phoneticPr fontId="3"/>
  </si>
  <si>
    <t>SPU</t>
  </si>
  <si>
    <t>楽天市場アプリ</t>
    <rPh sb="0" eb="2">
      <t>ラクテン</t>
    </rPh>
    <rPh sb="2" eb="4">
      <t>イチバ</t>
    </rPh>
    <phoneticPr fontId="1"/>
  </si>
  <si>
    <t>楽天証券</t>
    <rPh sb="0" eb="2">
      <t>ラクテン</t>
    </rPh>
    <rPh sb="2" eb="4">
      <t>ショウケン</t>
    </rPh>
    <phoneticPr fontId="1"/>
  </si>
  <si>
    <t>楽天モバイル</t>
    <rPh sb="0" eb="2">
      <t>ラクテン</t>
    </rPh>
    <phoneticPr fontId="1"/>
  </si>
  <si>
    <t>楽天TV</t>
    <rPh sb="0" eb="2">
      <t>ラクテン</t>
    </rPh>
    <phoneticPr fontId="1"/>
  </si>
  <si>
    <t>楽天トラベル</t>
    <rPh sb="0" eb="2">
      <t>ラクテン</t>
    </rPh>
    <phoneticPr fontId="1"/>
  </si>
  <si>
    <t>楽天ビューティ</t>
    <rPh sb="0" eb="2">
      <t>ラクテン</t>
    </rPh>
    <phoneticPr fontId="1"/>
  </si>
  <si>
    <t>合計</t>
    <rPh sb="0" eb="2">
      <t>ゴウケイ</t>
    </rPh>
    <phoneticPr fontId="3"/>
  </si>
  <si>
    <t>倍率</t>
    <rPh sb="0" eb="2">
      <t>バイリツ</t>
    </rPh>
    <phoneticPr fontId="1"/>
  </si>
  <si>
    <t>○</t>
  </si>
  <si>
    <t>○</t>
    <phoneticPr fontId="3"/>
  </si>
  <si>
    <t>✕</t>
    <phoneticPr fontId="3"/>
  </si>
  <si>
    <t>楽天会員</t>
    <rPh sb="0" eb="2">
      <t>ラクテン</t>
    </rPh>
    <rPh sb="2" eb="4">
      <t>カイイン</t>
    </rPh>
    <phoneticPr fontId="1"/>
  </si>
  <si>
    <t>楽天カード</t>
    <rPh sb="0" eb="2">
      <t>ラクテン</t>
    </rPh>
    <phoneticPr fontId="1"/>
  </si>
  <si>
    <t>楽天銀行+楽天カード</t>
    <rPh sb="0" eb="2">
      <t>ラクテン</t>
    </rPh>
    <rPh sb="2" eb="4">
      <t>ギンコウ</t>
    </rPh>
    <rPh sb="5" eb="7">
      <t>ラクテン</t>
    </rPh>
    <phoneticPr fontId="1"/>
  </si>
  <si>
    <t>ブランドアベニュー</t>
  </si>
  <si>
    <t>ブランドアベニュー</t>
    <phoneticPr fontId="1"/>
  </si>
  <si>
    <t>楽天ブックス</t>
    <rPh sb="0" eb="2">
      <t>ラクテン</t>
    </rPh>
    <phoneticPr fontId="1"/>
  </si>
  <si>
    <t>楽天kobo</t>
    <rPh sb="0" eb="2">
      <t>ラクテン</t>
    </rPh>
    <phoneticPr fontId="1"/>
  </si>
  <si>
    <t>プレ、ゴールドカード</t>
    <phoneticPr fontId="1"/>
  </si>
  <si>
    <t>対象</t>
    <rPh sb="0" eb="2">
      <t>タイショウ</t>
    </rPh>
    <phoneticPr fontId="1"/>
  </si>
  <si>
    <t>適用倍率</t>
    <rPh sb="0" eb="2">
      <t>テキヨウ</t>
    </rPh>
    <rPh sb="2" eb="4">
      <t>バイリツ</t>
    </rPh>
    <phoneticPr fontId="3"/>
  </si>
  <si>
    <t>品名</t>
    <rPh sb="0" eb="2">
      <t>ヒンメイ</t>
    </rPh>
    <phoneticPr fontId="3"/>
  </si>
  <si>
    <t>https://point.rakuten.co.jp/guidance/rule/</t>
  </si>
  <si>
    <t>ポイント付与ルール</t>
    <rPh sb="4" eb="6">
      <t>フヨ</t>
    </rPh>
    <phoneticPr fontId="3"/>
  </si>
  <si>
    <t>金額（税込）</t>
    <rPh sb="0" eb="2">
      <t>キンガク</t>
    </rPh>
    <rPh sb="3" eb="5">
      <t>ゼイコ</t>
    </rPh>
    <phoneticPr fontId="3"/>
  </si>
  <si>
    <t>利用ポイント</t>
    <rPh sb="0" eb="2">
      <t>リヨウ</t>
    </rPh>
    <phoneticPr fontId="3"/>
  </si>
  <si>
    <t>支払額</t>
    <rPh sb="0" eb="3">
      <t>シハライガク</t>
    </rPh>
    <phoneticPr fontId="3"/>
  </si>
  <si>
    <t>楽天ブックス</t>
    <rPh sb="0" eb="2">
      <t>ラクテン</t>
    </rPh>
    <phoneticPr fontId="3"/>
  </si>
  <si>
    <t>プレ、ゴールド</t>
    <phoneticPr fontId="3"/>
  </si>
  <si>
    <t>銀行+カード</t>
    <rPh sb="0" eb="2">
      <t>ギンコウ</t>
    </rPh>
    <phoneticPr fontId="1"/>
  </si>
  <si>
    <t>通常ポイント</t>
    <rPh sb="0" eb="2">
      <t>ツウジョウ</t>
    </rPh>
    <phoneticPr fontId="1"/>
  </si>
  <si>
    <t>SPU合計</t>
    <rPh sb="3" eb="5">
      <t>ゴウケイ</t>
    </rPh>
    <phoneticPr fontId="3"/>
  </si>
  <si>
    <t>P倍率</t>
    <rPh sb="1" eb="3">
      <t>バイリツ</t>
    </rPh>
    <phoneticPr fontId="3"/>
  </si>
  <si>
    <t>ポイント</t>
    <phoneticPr fontId="3"/>
  </si>
  <si>
    <t>①.SPU入力</t>
    <rPh sb="5" eb="7">
      <t>ニュウリョク</t>
    </rPh>
    <phoneticPr fontId="3"/>
  </si>
  <si>
    <t>③SPUポイント（自動計算）限定ポイントアップは倍率入力</t>
    <rPh sb="9" eb="13">
      <t>ジドウケイサン</t>
    </rPh>
    <rPh sb="14" eb="16">
      <t>ゲンテイ</t>
    </rPh>
    <rPh sb="24" eb="26">
      <t>バイリツ</t>
    </rPh>
    <rPh sb="26" eb="28">
      <t>ニュウリョク</t>
    </rPh>
    <phoneticPr fontId="3"/>
  </si>
  <si>
    <t>②購入品、金額入力</t>
    <rPh sb="1" eb="4">
      <t>コウニュウヒン</t>
    </rPh>
    <rPh sb="5" eb="7">
      <t>キンガク</t>
    </rPh>
    <rPh sb="7" eb="9">
      <t>ニュウリョク</t>
    </rPh>
    <phoneticPr fontId="3"/>
  </si>
  <si>
    <t>④店舗独自ポイントアップ入力</t>
    <rPh sb="1" eb="3">
      <t>テンポ</t>
    </rPh>
    <rPh sb="3" eb="5">
      <t>ドクジ</t>
    </rPh>
    <rPh sb="12" eb="14">
      <t>ニュウリョク</t>
    </rPh>
    <phoneticPr fontId="3"/>
  </si>
  <si>
    <t>適用→</t>
    <rPh sb="0" eb="2">
      <t>テキヨウ</t>
    </rPh>
    <phoneticPr fontId="3"/>
  </si>
  <si>
    <t>倍率→</t>
    <rPh sb="0" eb="2">
      <t>バイリツ</t>
    </rPh>
    <phoneticPr fontId="3"/>
  </si>
  <si>
    <t>購入ショップ数</t>
    <rPh sb="0" eb="2">
      <t>コウニュウ</t>
    </rPh>
    <rPh sb="6" eb="7">
      <t>スウ</t>
    </rPh>
    <phoneticPr fontId="3"/>
  </si>
  <si>
    <t>買い回りポイント</t>
    <rPh sb="0" eb="1">
      <t>カ</t>
    </rPh>
    <rPh sb="2" eb="3">
      <t>マワ</t>
    </rPh>
    <phoneticPr fontId="3"/>
  </si>
  <si>
    <t>①ショップ買い回りポイント</t>
    <rPh sb="5" eb="6">
      <t>カ</t>
    </rPh>
    <rPh sb="7" eb="8">
      <t>マワ</t>
    </rPh>
    <phoneticPr fontId="3"/>
  </si>
  <si>
    <t>②SPU合計</t>
    <rPh sb="4" eb="6">
      <t>ゴウケイ</t>
    </rPh>
    <phoneticPr fontId="3"/>
  </si>
  <si>
    <t>A.ショップ買い回りによるポイント</t>
    <rPh sb="6" eb="7">
      <t>カ</t>
    </rPh>
    <rPh sb="8" eb="9">
      <t>マワ</t>
    </rPh>
    <phoneticPr fontId="3"/>
  </si>
  <si>
    <t>③店舗独自ポイント</t>
    <rPh sb="1" eb="3">
      <t>テンポ</t>
    </rPh>
    <rPh sb="3" eb="5">
      <t>ドクジ</t>
    </rPh>
    <phoneticPr fontId="3"/>
  </si>
  <si>
    <t>合計ポイント</t>
    <rPh sb="0" eb="2">
      <t>ゴウケイ</t>
    </rPh>
    <phoneticPr fontId="3"/>
  </si>
  <si>
    <t>実質購入金額</t>
    <rPh sb="0" eb="2">
      <t>ジッシツ</t>
    </rPh>
    <rPh sb="2" eb="6">
      <t>コウニュウキンガク</t>
    </rPh>
    <phoneticPr fontId="3"/>
  </si>
  <si>
    <t>購入金額合計</t>
    <rPh sb="0" eb="4">
      <t>コウニュウキンガク</t>
    </rPh>
    <rPh sb="4" eb="6">
      <t>ゴウケイ</t>
    </rPh>
    <phoneticPr fontId="3"/>
  </si>
  <si>
    <t>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</si>
</sst>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3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5" borderId="1" xfId="0" applyFont="1" applyFill="1" applyBorder="1">
      <alignment vertical="center"/>
    </xf>
    <xf numFmtId="0" fontId="2" fillId="0" borderId="5" xfId="0" applyFont="1" applyBorder="1">
      <alignment vertical="center"/>
    </xf>
    <xf numFmtId="176" fontId="2" fillId="0" borderId="5" xfId="0" applyNumberFormat="1" applyFont="1" applyBorder="1">
      <alignment vertical="center"/>
    </xf>
    <xf numFmtId="0" fontId="2" fillId="5" borderId="10" xfId="0" applyFont="1" applyFill="1" applyBorder="1">
      <alignment vertical="center"/>
    </xf>
    <xf numFmtId="176" fontId="2" fillId="5" borderId="13" xfId="0" applyNumberFormat="1" applyFont="1" applyFill="1" applyBorder="1">
      <alignment vertical="center"/>
    </xf>
    <xf numFmtId="0" fontId="2" fillId="6" borderId="10" xfId="0" applyFont="1" applyFill="1" applyBorder="1">
      <alignment vertical="center"/>
    </xf>
    <xf numFmtId="0" fontId="2" fillId="6" borderId="13" xfId="0" applyFont="1" applyFill="1" applyBorder="1">
      <alignment vertical="center"/>
    </xf>
    <xf numFmtId="176" fontId="2" fillId="6" borderId="13" xfId="0" applyNumberFormat="1" applyFont="1" applyFill="1" applyBorder="1">
      <alignment vertical="center"/>
    </xf>
    <xf numFmtId="176" fontId="6" fillId="6" borderId="11" xfId="0" applyNumberFormat="1" applyFont="1" applyFill="1" applyBorder="1">
      <alignment vertical="center"/>
    </xf>
    <xf numFmtId="176" fontId="6" fillId="5" borderId="11" xfId="0" applyNumberFormat="1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0" fontId="2" fillId="8" borderId="0" xfId="0" applyFont="1" applyFill="1">
      <alignment vertical="center"/>
    </xf>
    <xf numFmtId="0" fontId="4" fillId="3" borderId="5" xfId="0" applyFont="1" applyFill="1" applyBorder="1">
      <alignment vertical="center"/>
    </xf>
    <xf numFmtId="0" fontId="2" fillId="5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5" borderId="0" xfId="0" applyFont="1" applyFill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0" fontId="2" fillId="0" borderId="14" xfId="0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0" fontId="2" fillId="2" borderId="16" xfId="0" applyFont="1" applyFill="1" applyBorder="1">
      <alignment vertical="center"/>
    </xf>
    <xf numFmtId="176" fontId="2" fillId="2" borderId="17" xfId="0" applyNumberFormat="1" applyFont="1" applyFill="1" applyBorder="1">
      <alignment vertical="center"/>
    </xf>
    <xf numFmtId="176" fontId="2" fillId="2" borderId="18" xfId="0" applyNumberFormat="1" applyFont="1" applyFill="1" applyBorder="1">
      <alignment vertical="center"/>
    </xf>
    <xf numFmtId="0" fontId="2" fillId="2" borderId="19" xfId="0" applyFont="1" applyFill="1" applyBorder="1">
      <alignment vertical="center"/>
    </xf>
    <xf numFmtId="176" fontId="2" fillId="2" borderId="20" xfId="0" applyNumberFormat="1" applyFont="1" applyFill="1" applyBorder="1">
      <alignment vertical="center"/>
    </xf>
    <xf numFmtId="0" fontId="2" fillId="2" borderId="21" xfId="0" applyFont="1" applyFill="1" applyBorder="1">
      <alignment vertical="center"/>
    </xf>
    <xf numFmtId="176" fontId="2" fillId="2" borderId="22" xfId="0" applyNumberFormat="1" applyFont="1" applyFill="1" applyBorder="1">
      <alignment vertical="center"/>
    </xf>
    <xf numFmtId="176" fontId="2" fillId="2" borderId="23" xfId="0" applyNumberFormat="1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7" fillId="0" borderId="0" xfId="0" applyFont="1">
      <alignment vertical="center"/>
    </xf>
    <xf numFmtId="176" fontId="7" fillId="0" borderId="1" xfId="0" applyNumberFormat="1" applyFont="1" applyBorder="1">
      <alignment vertical="center"/>
    </xf>
    <xf numFmtId="177" fontId="7" fillId="0" borderId="1" xfId="0" applyNumberFormat="1" applyFont="1" applyBorder="1">
      <alignment vertical="center"/>
    </xf>
    <xf numFmtId="0" fontId="2" fillId="7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9" borderId="1" xfId="0" applyFont="1" applyFill="1" applyBorder="1">
      <alignment vertical="center"/>
    </xf>
    <xf numFmtId="0" fontId="7" fillId="7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7" fillId="10" borderId="1" xfId="0" applyFont="1" applyFill="1" applyBorder="1">
      <alignment vertical="center"/>
    </xf>
    <xf numFmtId="0" fontId="7" fillId="5" borderId="1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2" borderId="1" xfId="0" applyFont="1" applyFill="1" applyBorder="1">
      <alignment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suzu-camp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7</xdr:col>
      <xdr:colOff>390525</xdr:colOff>
      <xdr:row>5</xdr:row>
      <xdr:rowOff>85725</xdr:rowOff>
    </xdr:to>
    <xdr:sp macro="" textlink="">
      <xdr:nvSpPr>
        <xdr:cNvPr id="2" name="角丸四角形 1"/>
        <xdr:cNvSpPr/>
      </xdr:nvSpPr>
      <xdr:spPr>
        <a:xfrm>
          <a:off x="123825" y="123825"/>
          <a:ext cx="5248275" cy="9620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楽天スーパーセール、お買い物マラソン攻略エクセル　</a:t>
          </a:r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rPr>
            <a:t>Ver2.0</a:t>
          </a:r>
        </a:p>
      </xdr:txBody>
    </xdr:sp>
    <xdr:clientData/>
  </xdr:twoCellAnchor>
  <xdr:twoCellAnchor>
    <xdr:from>
      <xdr:col>2</xdr:col>
      <xdr:colOff>1133476</xdr:colOff>
      <xdr:row>3</xdr:row>
      <xdr:rowOff>47625</xdr:rowOff>
    </xdr:from>
    <xdr:to>
      <xdr:col>7</xdr:col>
      <xdr:colOff>304801</xdr:colOff>
      <xdr:row>4</xdr:row>
      <xdr:rowOff>161925</xdr:rowOff>
    </xdr:to>
    <xdr:sp macro="" textlink="">
      <xdr:nvSpPr>
        <xdr:cNvPr id="3" name="正方形/長方形 2">
          <a:hlinkClick xmlns:r="http://schemas.openxmlformats.org/officeDocument/2006/relationships" r:id="rId1"/>
        </xdr:cNvPr>
        <xdr:cNvSpPr/>
      </xdr:nvSpPr>
      <xdr:spPr>
        <a:xfrm>
          <a:off x="2124076" y="647700"/>
          <a:ext cx="3162300" cy="3143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作成者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：すずパパ　　　作成日：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2019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8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428625</xdr:colOff>
      <xdr:row>2</xdr:row>
      <xdr:rowOff>38100</xdr:rowOff>
    </xdr:from>
    <xdr:to>
      <xdr:col>14</xdr:col>
      <xdr:colOff>323850</xdr:colOff>
      <xdr:row>5</xdr:row>
      <xdr:rowOff>161925</xdr:rowOff>
    </xdr:to>
    <xdr:sp macro="" textlink="">
      <xdr:nvSpPr>
        <xdr:cNvPr id="2" name="角丸四角形 1"/>
        <xdr:cNvSpPr/>
      </xdr:nvSpPr>
      <xdr:spPr>
        <a:xfrm>
          <a:off x="6210300" y="438150"/>
          <a:ext cx="1266825" cy="723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カードでの支払額に対して付与</a:t>
          </a:r>
        </a:p>
      </xdr:txBody>
    </xdr:sp>
    <xdr:clientData/>
  </xdr:twoCellAnchor>
  <xdr:twoCellAnchor>
    <xdr:from>
      <xdr:col>3</xdr:col>
      <xdr:colOff>971550</xdr:colOff>
      <xdr:row>0</xdr:row>
      <xdr:rowOff>47625</xdr:rowOff>
    </xdr:from>
    <xdr:to>
      <xdr:col>5</xdr:col>
      <xdr:colOff>847725</xdr:colOff>
      <xdr:row>5</xdr:row>
      <xdr:rowOff>161925</xdr:rowOff>
    </xdr:to>
    <xdr:sp macro="" textlink="">
      <xdr:nvSpPr>
        <xdr:cNvPr id="3" name="角丸四角形 2"/>
        <xdr:cNvSpPr/>
      </xdr:nvSpPr>
      <xdr:spPr>
        <a:xfrm>
          <a:off x="2581275" y="47625"/>
          <a:ext cx="1819275" cy="1114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ポイントを利用しても、合計金額の</a:t>
          </a:r>
          <a:r>
            <a:rPr kumimoji="1" lang="en-US" altLang="ja-JP" sz="1100"/>
            <a:t>1%</a:t>
          </a:r>
          <a:r>
            <a:rPr kumimoji="1" lang="ja-JP" altLang="en-US" sz="1100"/>
            <a:t>分のポイントが付与</a:t>
          </a:r>
          <a:endParaRPr kumimoji="1" lang="en-US" altLang="ja-JP" sz="1100"/>
        </a:p>
        <a:p>
          <a:pPr algn="l"/>
          <a:r>
            <a:rPr kumimoji="1" lang="ja-JP" altLang="en-US" sz="1100"/>
            <a:t>クーポン値引き分には付与されない</a:t>
          </a:r>
        </a:p>
      </xdr:txBody>
    </xdr:sp>
    <xdr:clientData/>
  </xdr:twoCellAnchor>
  <xdr:twoCellAnchor>
    <xdr:from>
      <xdr:col>1</xdr:col>
      <xdr:colOff>104775</xdr:colOff>
      <xdr:row>1</xdr:row>
      <xdr:rowOff>95250</xdr:rowOff>
    </xdr:from>
    <xdr:to>
      <xdr:col>3</xdr:col>
      <xdr:colOff>742949</xdr:colOff>
      <xdr:row>5</xdr:row>
      <xdr:rowOff>19050</xdr:rowOff>
    </xdr:to>
    <xdr:sp macro="" textlink="">
      <xdr:nvSpPr>
        <xdr:cNvPr id="4" name="角丸四角形 3"/>
        <xdr:cNvSpPr/>
      </xdr:nvSpPr>
      <xdr:spPr>
        <a:xfrm>
          <a:off x="200025" y="295275"/>
          <a:ext cx="2152649" cy="723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クーポン利用後の金額を記入</a:t>
          </a:r>
        </a:p>
      </xdr:txBody>
    </xdr:sp>
    <xdr:clientData/>
  </xdr:twoCellAnchor>
  <xdr:twoCellAnchor>
    <xdr:from>
      <xdr:col>22</xdr:col>
      <xdr:colOff>257175</xdr:colOff>
      <xdr:row>0</xdr:row>
      <xdr:rowOff>266700</xdr:rowOff>
    </xdr:from>
    <xdr:to>
      <xdr:col>28</xdr:col>
      <xdr:colOff>15687</xdr:colOff>
      <xdr:row>5</xdr:row>
      <xdr:rowOff>161925</xdr:rowOff>
    </xdr:to>
    <xdr:sp macro="" textlink="">
      <xdr:nvSpPr>
        <xdr:cNvPr id="6" name="角丸四角形 5"/>
        <xdr:cNvSpPr/>
      </xdr:nvSpPr>
      <xdr:spPr>
        <a:xfrm>
          <a:off x="12934950" y="266700"/>
          <a:ext cx="3873312" cy="11906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③他に限定ポイントアップあれば倍率を入力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例）</a:t>
          </a:r>
          <a:r>
            <a:rPr lang="ja-JP" altLang="en-US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毎月</a:t>
          </a:r>
          <a:r>
            <a:rPr lang="en-US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5</a:t>
          </a:r>
          <a:r>
            <a:rPr lang="ja-JP" altLang="en-US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と</a:t>
          </a:r>
          <a:r>
            <a:rPr lang="en-US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</a:t>
          </a:r>
          <a:r>
            <a:rPr lang="ja-JP" altLang="en-US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の付く日は　楽天カードご利用でポイント</a:t>
          </a:r>
          <a:r>
            <a:rPr lang="en-US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+2</a:t>
          </a:r>
          <a:r>
            <a:rPr lang="ja-JP" altLang="en-US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倍、ヴィッセル・楽天勝利で</a:t>
          </a:r>
          <a:r>
            <a:rPr lang="en-US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+2</a:t>
          </a:r>
          <a:r>
            <a:rPr lang="ja-JP" altLang="en-US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倍等</a:t>
          </a:r>
          <a:endParaRPr kumimoji="1" lang="ja-JP" altLang="en-US" sz="1100" b="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33</xdr:col>
      <xdr:colOff>142874</xdr:colOff>
      <xdr:row>0</xdr:row>
      <xdr:rowOff>228600</xdr:rowOff>
    </xdr:from>
    <xdr:to>
      <xdr:col>37</xdr:col>
      <xdr:colOff>466724</xdr:colOff>
      <xdr:row>6</xdr:row>
      <xdr:rowOff>0</xdr:rowOff>
    </xdr:to>
    <xdr:sp macro="" textlink="">
      <xdr:nvSpPr>
        <xdr:cNvPr id="7" name="角丸四角形 6"/>
        <xdr:cNvSpPr/>
      </xdr:nvSpPr>
      <xdr:spPr>
        <a:xfrm>
          <a:off x="17125949" y="228600"/>
          <a:ext cx="2581275" cy="12668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④店舗独自ポイントアップがあれば倍率を入力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ベースポイントは除いた倍率（</a:t>
          </a:r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-1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）を入力</a:t>
          </a:r>
          <a:endParaRPr kumimoji="1" lang="en-US" altLang="ja-JP" sz="1100" b="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5</xdr:col>
      <xdr:colOff>821391</xdr:colOff>
      <xdr:row>41</xdr:row>
      <xdr:rowOff>38100</xdr:rowOff>
    </xdr:to>
    <xdr:sp macro="" textlink="">
      <xdr:nvSpPr>
        <xdr:cNvPr id="10" name="角丸四角形 9"/>
        <xdr:cNvSpPr/>
      </xdr:nvSpPr>
      <xdr:spPr>
        <a:xfrm>
          <a:off x="1609725" y="6819900"/>
          <a:ext cx="2764491" cy="1838325"/>
        </a:xfrm>
        <a:prstGeom prst="roundRect">
          <a:avLst/>
        </a:prstGeom>
        <a:solidFill>
          <a:srgbClr val="FFC000"/>
        </a:solidFill>
        <a:ln w="12700" cap="flat" cmpd="sng" algn="ctr">
          <a:solidFill>
            <a:srgbClr val="FFC000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⑤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購入ショップ数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を入力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貰えるポイント数は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・通常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P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ｘ（購入ショップ数－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・上限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万ポイント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・上限ショップ数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10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27"/>
  <sheetViews>
    <sheetView showGridLines="0" showRowColHeaders="0" tabSelected="1" workbookViewId="0">
      <selection activeCell="K17" sqref="K17"/>
    </sheetView>
  </sheetViews>
  <sheetFormatPr defaultRowHeight="15.75" x14ac:dyDescent="0.15"/>
  <cols>
    <col min="1" max="1" width="9" style="1"/>
    <col min="2" max="2" width="4" style="1" bestFit="1" customWidth="1"/>
    <col min="3" max="3" width="19.625" style="1" bestFit="1" customWidth="1"/>
    <col min="4" max="4" width="5.5" style="1" bestFit="1" customWidth="1"/>
    <col min="5" max="5" width="9" style="1"/>
    <col min="6" max="6" width="9.25" style="1" bestFit="1" customWidth="1"/>
    <col min="7" max="16384" width="9" style="1"/>
  </cols>
  <sheetData>
    <row r="9" spans="2:6" x14ac:dyDescent="0.15">
      <c r="B9" s="66" t="s">
        <v>36</v>
      </c>
      <c r="C9" s="66"/>
      <c r="D9" s="66"/>
      <c r="E9" s="66"/>
      <c r="F9" s="66"/>
    </row>
    <row r="11" spans="2:6" ht="16.5" thickBot="1" x14ac:dyDescent="0.2">
      <c r="B11" s="15"/>
      <c r="C11" s="3" t="s">
        <v>1</v>
      </c>
      <c r="D11" s="6" t="s">
        <v>9</v>
      </c>
      <c r="E11" s="9" t="s">
        <v>21</v>
      </c>
      <c r="F11" s="6" t="s">
        <v>22</v>
      </c>
    </row>
    <row r="12" spans="2:6" x14ac:dyDescent="0.15">
      <c r="B12" s="2">
        <v>1</v>
      </c>
      <c r="C12" s="2" t="s">
        <v>13</v>
      </c>
      <c r="D12" s="7">
        <v>1</v>
      </c>
      <c r="E12" s="11" t="s">
        <v>10</v>
      </c>
      <c r="F12" s="8">
        <f>IF(E12="○",D12,0)</f>
        <v>1</v>
      </c>
    </row>
    <row r="13" spans="2:6" x14ac:dyDescent="0.15">
      <c r="B13" s="2">
        <v>2</v>
      </c>
      <c r="C13" s="2" t="s">
        <v>14</v>
      </c>
      <c r="D13" s="7">
        <v>2</v>
      </c>
      <c r="E13" s="12" t="s">
        <v>10</v>
      </c>
      <c r="F13" s="8">
        <f t="shared" ref="F13:F26" si="0">IF(E13="○",D13,0)</f>
        <v>2</v>
      </c>
    </row>
    <row r="14" spans="2:6" x14ac:dyDescent="0.15">
      <c r="B14" s="2">
        <v>3</v>
      </c>
      <c r="C14" s="2" t="s">
        <v>20</v>
      </c>
      <c r="D14" s="7">
        <v>2</v>
      </c>
      <c r="E14" s="12" t="s">
        <v>51</v>
      </c>
      <c r="F14" s="8">
        <f t="shared" si="0"/>
        <v>0</v>
      </c>
    </row>
    <row r="15" spans="2:6" x14ac:dyDescent="0.15">
      <c r="B15" s="2">
        <v>4</v>
      </c>
      <c r="C15" s="2" t="s">
        <v>15</v>
      </c>
      <c r="D15" s="7">
        <v>1</v>
      </c>
      <c r="E15" s="12" t="s">
        <v>10</v>
      </c>
      <c r="F15" s="8">
        <f t="shared" si="0"/>
        <v>1</v>
      </c>
    </row>
    <row r="16" spans="2:6" x14ac:dyDescent="0.15">
      <c r="B16" s="2">
        <v>5</v>
      </c>
      <c r="C16" s="2" t="s">
        <v>2</v>
      </c>
      <c r="D16" s="7">
        <v>1</v>
      </c>
      <c r="E16" s="12" t="s">
        <v>10</v>
      </c>
      <c r="F16" s="8">
        <f t="shared" si="0"/>
        <v>1</v>
      </c>
    </row>
    <row r="17" spans="2:6" x14ac:dyDescent="0.15">
      <c r="B17" s="2">
        <v>6</v>
      </c>
      <c r="C17" s="2" t="s">
        <v>3</v>
      </c>
      <c r="D17" s="7">
        <v>1</v>
      </c>
      <c r="E17" s="12" t="s">
        <v>10</v>
      </c>
      <c r="F17" s="8">
        <f t="shared" si="0"/>
        <v>1</v>
      </c>
    </row>
    <row r="18" spans="2:6" x14ac:dyDescent="0.15">
      <c r="B18" s="2">
        <v>7</v>
      </c>
      <c r="C18" s="2" t="s">
        <v>4</v>
      </c>
      <c r="D18" s="7">
        <v>2</v>
      </c>
      <c r="E18" s="12" t="s">
        <v>10</v>
      </c>
      <c r="F18" s="8">
        <f t="shared" si="0"/>
        <v>2</v>
      </c>
    </row>
    <row r="19" spans="2:6" x14ac:dyDescent="0.15">
      <c r="B19" s="2">
        <v>8</v>
      </c>
      <c r="C19" s="2" t="s">
        <v>5</v>
      </c>
      <c r="D19" s="7">
        <v>1</v>
      </c>
      <c r="E19" s="12" t="s">
        <v>51</v>
      </c>
      <c r="F19" s="8">
        <f t="shared" si="0"/>
        <v>0</v>
      </c>
    </row>
    <row r="20" spans="2:6" x14ac:dyDescent="0.15">
      <c r="B20" s="2">
        <v>9</v>
      </c>
      <c r="C20" s="2" t="s">
        <v>17</v>
      </c>
      <c r="D20" s="7">
        <v>1</v>
      </c>
      <c r="E20" s="12" t="s">
        <v>51</v>
      </c>
      <c r="F20" s="8">
        <f t="shared" si="0"/>
        <v>0</v>
      </c>
    </row>
    <row r="21" spans="2:6" x14ac:dyDescent="0.15">
      <c r="B21" s="2">
        <v>10</v>
      </c>
      <c r="C21" s="2" t="s">
        <v>18</v>
      </c>
      <c r="D21" s="7">
        <v>0.5</v>
      </c>
      <c r="E21" s="12" t="s">
        <v>10</v>
      </c>
      <c r="F21" s="8">
        <f t="shared" si="0"/>
        <v>0.5</v>
      </c>
    </row>
    <row r="22" spans="2:6" x14ac:dyDescent="0.15">
      <c r="B22" s="2">
        <v>11</v>
      </c>
      <c r="C22" s="2" t="s">
        <v>19</v>
      </c>
      <c r="D22" s="7">
        <v>0.5</v>
      </c>
      <c r="E22" s="12" t="s">
        <v>51</v>
      </c>
      <c r="F22" s="8">
        <f t="shared" si="0"/>
        <v>0</v>
      </c>
    </row>
    <row r="23" spans="2:6" x14ac:dyDescent="0.15">
      <c r="B23" s="2">
        <v>12</v>
      </c>
      <c r="C23" s="2" t="s">
        <v>6</v>
      </c>
      <c r="D23" s="7">
        <v>1</v>
      </c>
      <c r="E23" s="12" t="s">
        <v>51</v>
      </c>
      <c r="F23" s="8">
        <f t="shared" si="0"/>
        <v>0</v>
      </c>
    </row>
    <row r="24" spans="2:6" x14ac:dyDescent="0.15">
      <c r="B24" s="2">
        <v>13</v>
      </c>
      <c r="C24" s="2" t="s">
        <v>7</v>
      </c>
      <c r="D24" s="7">
        <v>1</v>
      </c>
      <c r="E24" s="12" t="s">
        <v>51</v>
      </c>
      <c r="F24" s="8">
        <f t="shared" si="0"/>
        <v>0</v>
      </c>
    </row>
    <row r="25" spans="2:6" x14ac:dyDescent="0.15">
      <c r="B25" s="2">
        <v>14</v>
      </c>
      <c r="C25" s="2"/>
      <c r="D25" s="7"/>
      <c r="E25" s="12"/>
      <c r="F25" s="8">
        <f t="shared" si="0"/>
        <v>0</v>
      </c>
    </row>
    <row r="26" spans="2:6" ht="16.5" thickBot="1" x14ac:dyDescent="0.2">
      <c r="B26" s="2">
        <v>15</v>
      </c>
      <c r="C26" s="2"/>
      <c r="D26" s="7"/>
      <c r="E26" s="13"/>
      <c r="F26" s="8">
        <f t="shared" si="0"/>
        <v>0</v>
      </c>
    </row>
    <row r="27" spans="2:6" x14ac:dyDescent="0.15">
      <c r="B27" s="2"/>
      <c r="C27" s="2" t="s">
        <v>8</v>
      </c>
      <c r="D27" s="2">
        <f>SUM(D12:D26)</f>
        <v>15</v>
      </c>
      <c r="E27" s="10"/>
      <c r="F27" s="2">
        <f>SUM(F12:F26)</f>
        <v>8.5</v>
      </c>
    </row>
  </sheetData>
  <mergeCells count="1">
    <mergeCell ref="B9:F9"/>
  </mergeCells>
  <phoneticPr fontId="3"/>
  <dataValidations disablePrompts="1" count="1">
    <dataValidation type="list" allowBlank="1" showInputMessage="1" showErrorMessage="1" sqref="E12:E26">
      <formula1>SPU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8"/>
  <sheetViews>
    <sheetView showGridLines="0" topLeftCell="F1" workbookViewId="0">
      <selection activeCell="AB28" sqref="AB28"/>
    </sheetView>
  </sheetViews>
  <sheetFormatPr defaultRowHeight="15.75" x14ac:dyDescent="0.15"/>
  <cols>
    <col min="1" max="1" width="1.25" style="1" customWidth="1"/>
    <col min="2" max="2" width="5.5" style="1" bestFit="1" customWidth="1"/>
    <col min="3" max="3" width="14.375" style="1" customWidth="1"/>
    <col min="4" max="4" width="13.25" style="1" bestFit="1" customWidth="1"/>
    <col min="5" max="5" width="12.25" style="1" customWidth="1"/>
    <col min="6" max="6" width="12.75" style="1" customWidth="1"/>
    <col min="7" max="7" width="4.625" style="1" customWidth="1"/>
    <col min="8" max="10" width="12.75" style="1" hidden="1" customWidth="1"/>
    <col min="11" max="11" width="4.5" style="1" customWidth="1"/>
    <col min="12" max="12" width="7.375" style="1" bestFit="1" customWidth="1"/>
    <col min="13" max="21" width="9" style="1"/>
    <col min="22" max="22" width="9.5" style="1" bestFit="1" customWidth="1"/>
    <col min="23" max="28" width="9" style="1"/>
    <col min="29" max="29" width="2.5" style="1" customWidth="1"/>
    <col min="30" max="33" width="0" style="1" hidden="1" customWidth="1"/>
    <col min="34" max="34" width="2.625" style="1" customWidth="1"/>
    <col min="35" max="16384" width="9" style="1"/>
  </cols>
  <sheetData>
    <row r="1" spans="2:37" ht="39" customHeight="1" x14ac:dyDescent="0.15">
      <c r="K1" s="1" t="s">
        <v>25</v>
      </c>
    </row>
    <row r="2" spans="2:37" x14ac:dyDescent="0.15">
      <c r="K2" s="1" t="s">
        <v>24</v>
      </c>
    </row>
    <row r="7" spans="2:37" x14ac:dyDescent="0.15">
      <c r="C7" s="67" t="s">
        <v>38</v>
      </c>
      <c r="D7" s="67"/>
      <c r="E7" s="67"/>
      <c r="F7" s="67"/>
      <c r="L7" s="18"/>
      <c r="M7" s="18"/>
      <c r="N7" s="18"/>
      <c r="O7" s="18"/>
      <c r="P7" s="18"/>
      <c r="Q7" s="18"/>
      <c r="R7" s="18"/>
      <c r="S7" s="49" t="s">
        <v>37</v>
      </c>
      <c r="T7" s="18"/>
      <c r="U7" s="18"/>
      <c r="V7" s="18"/>
      <c r="W7" s="18"/>
      <c r="X7" s="18"/>
      <c r="Y7" s="18"/>
      <c r="Z7" s="18"/>
      <c r="AA7" s="18"/>
      <c r="AB7" s="18"/>
      <c r="AJ7" s="17"/>
      <c r="AK7" s="17"/>
    </row>
    <row r="8" spans="2:37" ht="16.5" thickBot="1" x14ac:dyDescent="0.2">
      <c r="L8" s="2"/>
      <c r="M8" s="4">
        <v>1</v>
      </c>
      <c r="N8" s="4">
        <v>2</v>
      </c>
      <c r="O8" s="4">
        <v>3</v>
      </c>
      <c r="P8" s="4">
        <v>4</v>
      </c>
      <c r="Q8" s="4">
        <v>5</v>
      </c>
      <c r="R8" s="4">
        <v>6</v>
      </c>
      <c r="S8" s="4">
        <v>7</v>
      </c>
      <c r="T8" s="4">
        <v>8</v>
      </c>
      <c r="U8" s="4">
        <v>9</v>
      </c>
      <c r="V8" s="4">
        <v>10</v>
      </c>
      <c r="W8" s="4">
        <v>11</v>
      </c>
      <c r="X8" s="4">
        <v>12</v>
      </c>
      <c r="Y8" s="4">
        <v>13</v>
      </c>
      <c r="Z8" s="20">
        <v>14</v>
      </c>
      <c r="AA8" s="20">
        <v>15</v>
      </c>
      <c r="AB8" s="4"/>
    </row>
    <row r="9" spans="2:37" ht="16.5" thickBot="1" x14ac:dyDescent="0.2">
      <c r="L9" s="3"/>
      <c r="M9" s="16" t="s">
        <v>32</v>
      </c>
      <c r="N9" s="16" t="s">
        <v>14</v>
      </c>
      <c r="O9" s="16" t="s">
        <v>30</v>
      </c>
      <c r="P9" s="16" t="s">
        <v>31</v>
      </c>
      <c r="Q9" s="16" t="s">
        <v>2</v>
      </c>
      <c r="R9" s="16" t="s">
        <v>3</v>
      </c>
      <c r="S9" s="16" t="s">
        <v>4</v>
      </c>
      <c r="T9" s="16" t="s">
        <v>5</v>
      </c>
      <c r="U9" s="16" t="s">
        <v>16</v>
      </c>
      <c r="V9" s="16" t="s">
        <v>18</v>
      </c>
      <c r="W9" s="16" t="s">
        <v>19</v>
      </c>
      <c r="X9" s="16" t="s">
        <v>6</v>
      </c>
      <c r="Y9" s="24" t="s">
        <v>7</v>
      </c>
      <c r="Z9" s="27"/>
      <c r="AA9" s="28"/>
      <c r="AB9" s="25" t="s">
        <v>33</v>
      </c>
    </row>
    <row r="10" spans="2:37" ht="16.5" thickBot="1" x14ac:dyDescent="0.2">
      <c r="L10" s="2" t="s">
        <v>40</v>
      </c>
      <c r="M10" s="4" t="str">
        <f>①SPU!E12</f>
        <v>○</v>
      </c>
      <c r="N10" s="4" t="str">
        <f>①SPU!E13</f>
        <v>○</v>
      </c>
      <c r="O10" s="4" t="str">
        <f>①SPU!E14</f>
        <v>✕</v>
      </c>
      <c r="P10" s="4" t="str">
        <f>①SPU!E15</f>
        <v>○</v>
      </c>
      <c r="Q10" s="4" t="str">
        <f>①SPU!E16</f>
        <v>○</v>
      </c>
      <c r="R10" s="4" t="str">
        <f>①SPU!E17</f>
        <v>○</v>
      </c>
      <c r="S10" s="4" t="str">
        <f>①SPU!E18</f>
        <v>○</v>
      </c>
      <c r="T10" s="4" t="str">
        <f>①SPU!E19</f>
        <v>✕</v>
      </c>
      <c r="U10" s="4" t="str">
        <f>①SPU!E20</f>
        <v>✕</v>
      </c>
      <c r="V10" s="4" t="str">
        <f>①SPU!E21</f>
        <v>○</v>
      </c>
      <c r="W10" s="4" t="str">
        <f>①SPU!E22</f>
        <v>✕</v>
      </c>
      <c r="X10" s="4" t="str">
        <f>①SPU!E23</f>
        <v>✕</v>
      </c>
      <c r="Y10" s="4" t="str">
        <f>①SPU!E24</f>
        <v>✕</v>
      </c>
      <c r="Z10" s="26">
        <f>①SPU!E25</f>
        <v>0</v>
      </c>
      <c r="AA10" s="26">
        <f>①SPU!E26</f>
        <v>0</v>
      </c>
      <c r="AB10" s="4"/>
      <c r="AI10" s="43" t="s">
        <v>39</v>
      </c>
      <c r="AJ10" s="43"/>
      <c r="AK10" s="43"/>
    </row>
    <row r="11" spans="2:37" ht="16.5" thickBot="1" x14ac:dyDescent="0.2">
      <c r="B11" s="2"/>
      <c r="C11" s="44" t="s">
        <v>23</v>
      </c>
      <c r="D11" s="9" t="s">
        <v>26</v>
      </c>
      <c r="E11" s="9" t="s">
        <v>27</v>
      </c>
      <c r="F11" s="6" t="s">
        <v>28</v>
      </c>
      <c r="G11" s="40"/>
      <c r="H11" s="40"/>
      <c r="I11" s="40"/>
      <c r="J11" s="40"/>
      <c r="L11" s="2" t="s">
        <v>41</v>
      </c>
      <c r="M11" s="4">
        <f>①SPU!F12</f>
        <v>1</v>
      </c>
      <c r="N11" s="4">
        <f>①SPU!F13</f>
        <v>2</v>
      </c>
      <c r="O11" s="4">
        <f>①SPU!F14</f>
        <v>0</v>
      </c>
      <c r="P11" s="4">
        <f>①SPU!F15</f>
        <v>1</v>
      </c>
      <c r="Q11" s="4">
        <f>①SPU!F16</f>
        <v>1</v>
      </c>
      <c r="R11" s="4">
        <f>①SPU!F17</f>
        <v>1</v>
      </c>
      <c r="S11" s="4">
        <f>①SPU!F18</f>
        <v>2</v>
      </c>
      <c r="T11" s="4">
        <f>①SPU!F19</f>
        <v>0</v>
      </c>
      <c r="U11" s="4">
        <f>①SPU!F20</f>
        <v>0</v>
      </c>
      <c r="V11" s="4">
        <f>①SPU!F21</f>
        <v>0.5</v>
      </c>
      <c r="W11" s="4">
        <f>①SPU!F22</f>
        <v>0</v>
      </c>
      <c r="X11" s="4">
        <f>①SPU!F23</f>
        <v>0</v>
      </c>
      <c r="Y11" s="19">
        <f>①SPU!F24</f>
        <v>0</v>
      </c>
      <c r="Z11" s="22">
        <v>1</v>
      </c>
      <c r="AA11" s="23">
        <v>2</v>
      </c>
      <c r="AB11" s="8"/>
      <c r="AI11" s="3"/>
      <c r="AJ11" s="44" t="s">
        <v>34</v>
      </c>
      <c r="AK11" s="3" t="s">
        <v>35</v>
      </c>
    </row>
    <row r="12" spans="2:37" x14ac:dyDescent="0.15">
      <c r="B12" s="7">
        <v>1</v>
      </c>
      <c r="C12" s="54" t="s">
        <v>29</v>
      </c>
      <c r="D12" s="55">
        <v>1234</v>
      </c>
      <c r="E12" s="56">
        <v>100</v>
      </c>
      <c r="F12" s="52">
        <f>D12-E12</f>
        <v>1134</v>
      </c>
      <c r="G12" s="41"/>
      <c r="H12" s="41"/>
      <c r="I12" s="41"/>
      <c r="J12" s="41"/>
      <c r="L12" s="2">
        <v>1</v>
      </c>
      <c r="M12" s="14">
        <f>ROUNDDOWN(D12*0.01,0)</f>
        <v>12</v>
      </c>
      <c r="N12" s="14">
        <f>IF($N$10="○",ROUNDDOWN($F12*0.01,0)*2,0)</f>
        <v>22</v>
      </c>
      <c r="O12" s="14">
        <f>IF($O$10="○",ROUNDDOWN($F12*0.01,0)*$O$11,0)</f>
        <v>0</v>
      </c>
      <c r="P12" s="14">
        <f t="shared" ref="P12:P21" si="0">IF($P$10="○",$M12*$P$11,0)</f>
        <v>12</v>
      </c>
      <c r="Q12" s="14">
        <f t="shared" ref="Q12:Q21" si="1">IF($Q$10="○",$M12*$Q$11,0)</f>
        <v>12</v>
      </c>
      <c r="R12" s="14">
        <f t="shared" ref="R12:R21" si="2">IF($R$10="○",$M12*$R$11,0)</f>
        <v>12</v>
      </c>
      <c r="S12" s="14">
        <f t="shared" ref="S12:S21" si="3">IF($S$10="○",$M12*$S$11,0)</f>
        <v>24</v>
      </c>
      <c r="T12" s="14">
        <f t="shared" ref="T12:T21" si="4">IF($T$10="○",$M12*$T$11,0)</f>
        <v>0</v>
      </c>
      <c r="U12" s="14">
        <f t="shared" ref="U12:U21" si="5">IF($U$10="○",$M12*$U$11,0)</f>
        <v>0</v>
      </c>
      <c r="V12" s="14">
        <f t="shared" ref="V12:V21" si="6">IF($V$10="○",ROUNDDOWN(M12/2,0),0)</f>
        <v>6</v>
      </c>
      <c r="W12" s="14">
        <f t="shared" ref="W12:W21" si="7">IF($W$10="○",ROUNDDOWN(M12/2,0),0)</f>
        <v>0</v>
      </c>
      <c r="X12" s="14">
        <f t="shared" ref="X12:X21" si="8">IF($X$10="○",$M12*$X$11,0)</f>
        <v>0</v>
      </c>
      <c r="Y12" s="14">
        <f t="shared" ref="Y12:Y21" si="9">IF($Y$10="○",$M12*$Y$11,0)</f>
        <v>0</v>
      </c>
      <c r="Z12" s="21">
        <f>IF($Z$11="0",0,$M12*$Z$11)</f>
        <v>12</v>
      </c>
      <c r="AA12" s="21">
        <f>IF($AA$11="0",0,$M12*$AA$11)</f>
        <v>24</v>
      </c>
      <c r="AB12" s="14">
        <f>SUM(M12:AA12)</f>
        <v>136</v>
      </c>
      <c r="AI12" s="7">
        <v>1</v>
      </c>
      <c r="AJ12" s="46">
        <v>20</v>
      </c>
      <c r="AK12" s="8">
        <f>AJ12*M12</f>
        <v>240</v>
      </c>
    </row>
    <row r="13" spans="2:37" x14ac:dyDescent="0.15">
      <c r="B13" s="7">
        <v>2</v>
      </c>
      <c r="C13" s="57"/>
      <c r="D13" s="50"/>
      <c r="E13" s="58"/>
      <c r="F13" s="52">
        <f t="shared" ref="F13:F21" si="10">D13-E13</f>
        <v>0</v>
      </c>
      <c r="G13" s="41"/>
      <c r="H13" s="41"/>
      <c r="I13" s="41"/>
      <c r="J13" s="41"/>
      <c r="L13" s="2">
        <v>2</v>
      </c>
      <c r="M13" s="14">
        <f t="shared" ref="M13:M21" si="11">ROUNDDOWN(D13*0.01,0)</f>
        <v>0</v>
      </c>
      <c r="N13" s="14">
        <f t="shared" ref="N13:N21" si="12">IF($N$10="○",ROUNDDOWN(F13*0.01,0)*2,0)</f>
        <v>0</v>
      </c>
      <c r="O13" s="14">
        <f t="shared" ref="O13:O21" si="13">IF($O$10="○",ROUNDDOWN($F13*0.01,0)*$O$11,0)</f>
        <v>0</v>
      </c>
      <c r="P13" s="14">
        <f t="shared" si="0"/>
        <v>0</v>
      </c>
      <c r="Q13" s="14">
        <f t="shared" si="1"/>
        <v>0</v>
      </c>
      <c r="R13" s="14">
        <f t="shared" si="2"/>
        <v>0</v>
      </c>
      <c r="S13" s="14">
        <f t="shared" si="3"/>
        <v>0</v>
      </c>
      <c r="T13" s="14">
        <f t="shared" si="4"/>
        <v>0</v>
      </c>
      <c r="U13" s="14">
        <f t="shared" si="5"/>
        <v>0</v>
      </c>
      <c r="V13" s="14">
        <f t="shared" si="6"/>
        <v>0</v>
      </c>
      <c r="W13" s="14">
        <f t="shared" si="7"/>
        <v>0</v>
      </c>
      <c r="X13" s="14">
        <f t="shared" si="8"/>
        <v>0</v>
      </c>
      <c r="Y13" s="14">
        <f t="shared" si="9"/>
        <v>0</v>
      </c>
      <c r="Z13" s="14">
        <f t="shared" ref="Z13:Z21" si="14">IF($Z$11="0",0,$M13*$Z$11)</f>
        <v>0</v>
      </c>
      <c r="AA13" s="14">
        <f t="shared" ref="AA13:AA21" si="15">IF($AA$11="0",0,$M13*$AA$11)</f>
        <v>0</v>
      </c>
      <c r="AB13" s="14">
        <f t="shared" ref="AB13:AB21" si="16">SUM(M13:AA13)</f>
        <v>0</v>
      </c>
      <c r="AI13" s="7">
        <v>2</v>
      </c>
      <c r="AJ13" s="47">
        <v>1</v>
      </c>
      <c r="AK13" s="8">
        <f t="shared" ref="AK13:AK21" si="17">AJ13*M13</f>
        <v>0</v>
      </c>
    </row>
    <row r="14" spans="2:37" x14ac:dyDescent="0.15">
      <c r="B14" s="7">
        <v>3</v>
      </c>
      <c r="C14" s="57"/>
      <c r="D14" s="50"/>
      <c r="E14" s="58"/>
      <c r="F14" s="52">
        <f t="shared" si="10"/>
        <v>0</v>
      </c>
      <c r="G14" s="41"/>
      <c r="H14" s="41"/>
      <c r="I14" s="41"/>
      <c r="J14" s="41"/>
      <c r="L14" s="2">
        <v>3</v>
      </c>
      <c r="M14" s="14">
        <f t="shared" si="11"/>
        <v>0</v>
      </c>
      <c r="N14" s="14">
        <f t="shared" si="12"/>
        <v>0</v>
      </c>
      <c r="O14" s="14">
        <f t="shared" si="13"/>
        <v>0</v>
      </c>
      <c r="P14" s="14">
        <f t="shared" si="0"/>
        <v>0</v>
      </c>
      <c r="Q14" s="14">
        <f t="shared" si="1"/>
        <v>0</v>
      </c>
      <c r="R14" s="14">
        <f t="shared" si="2"/>
        <v>0</v>
      </c>
      <c r="S14" s="14">
        <f t="shared" si="3"/>
        <v>0</v>
      </c>
      <c r="T14" s="14">
        <f t="shared" si="4"/>
        <v>0</v>
      </c>
      <c r="U14" s="14">
        <f t="shared" si="5"/>
        <v>0</v>
      </c>
      <c r="V14" s="14">
        <f t="shared" si="6"/>
        <v>0</v>
      </c>
      <c r="W14" s="14">
        <f t="shared" si="7"/>
        <v>0</v>
      </c>
      <c r="X14" s="14">
        <f t="shared" si="8"/>
        <v>0</v>
      </c>
      <c r="Y14" s="14">
        <f t="shared" si="9"/>
        <v>0</v>
      </c>
      <c r="Z14" s="14">
        <f t="shared" si="14"/>
        <v>0</v>
      </c>
      <c r="AA14" s="14">
        <f t="shared" si="15"/>
        <v>0</v>
      </c>
      <c r="AB14" s="14">
        <f t="shared" si="16"/>
        <v>0</v>
      </c>
      <c r="AI14" s="7">
        <v>3</v>
      </c>
      <c r="AJ14" s="47">
        <v>1</v>
      </c>
      <c r="AK14" s="8">
        <f t="shared" si="17"/>
        <v>0</v>
      </c>
    </row>
    <row r="15" spans="2:37" x14ac:dyDescent="0.15">
      <c r="B15" s="7">
        <v>4</v>
      </c>
      <c r="C15" s="57"/>
      <c r="D15" s="50"/>
      <c r="E15" s="58"/>
      <c r="F15" s="52">
        <f t="shared" si="10"/>
        <v>0</v>
      </c>
      <c r="G15" s="41"/>
      <c r="H15" s="41"/>
      <c r="I15" s="41"/>
      <c r="J15" s="41"/>
      <c r="L15" s="2">
        <v>4</v>
      </c>
      <c r="M15" s="14">
        <f t="shared" si="11"/>
        <v>0</v>
      </c>
      <c r="N15" s="14">
        <f t="shared" si="12"/>
        <v>0</v>
      </c>
      <c r="O15" s="14">
        <f t="shared" si="13"/>
        <v>0</v>
      </c>
      <c r="P15" s="14">
        <f t="shared" si="0"/>
        <v>0</v>
      </c>
      <c r="Q15" s="14">
        <f t="shared" si="1"/>
        <v>0</v>
      </c>
      <c r="R15" s="14">
        <f t="shared" si="2"/>
        <v>0</v>
      </c>
      <c r="S15" s="14">
        <f t="shared" si="3"/>
        <v>0</v>
      </c>
      <c r="T15" s="14">
        <f t="shared" si="4"/>
        <v>0</v>
      </c>
      <c r="U15" s="14">
        <f t="shared" si="5"/>
        <v>0</v>
      </c>
      <c r="V15" s="14">
        <f t="shared" si="6"/>
        <v>0</v>
      </c>
      <c r="W15" s="14">
        <f t="shared" si="7"/>
        <v>0</v>
      </c>
      <c r="X15" s="14">
        <f t="shared" si="8"/>
        <v>0</v>
      </c>
      <c r="Y15" s="14">
        <f t="shared" si="9"/>
        <v>0</v>
      </c>
      <c r="Z15" s="14">
        <f t="shared" si="14"/>
        <v>0</v>
      </c>
      <c r="AA15" s="14">
        <f t="shared" si="15"/>
        <v>0</v>
      </c>
      <c r="AB15" s="14">
        <f t="shared" si="16"/>
        <v>0</v>
      </c>
      <c r="AI15" s="7">
        <v>4</v>
      </c>
      <c r="AJ15" s="47">
        <v>2</v>
      </c>
      <c r="AK15" s="8">
        <f t="shared" si="17"/>
        <v>0</v>
      </c>
    </row>
    <row r="16" spans="2:37" x14ac:dyDescent="0.15">
      <c r="B16" s="7">
        <v>5</v>
      </c>
      <c r="C16" s="57"/>
      <c r="D16" s="50"/>
      <c r="E16" s="58"/>
      <c r="F16" s="52">
        <f t="shared" si="10"/>
        <v>0</v>
      </c>
      <c r="G16" s="41"/>
      <c r="H16" s="41"/>
      <c r="I16" s="41"/>
      <c r="J16" s="41"/>
      <c r="L16" s="2">
        <v>5</v>
      </c>
      <c r="M16" s="14">
        <f t="shared" si="11"/>
        <v>0</v>
      </c>
      <c r="N16" s="14">
        <f t="shared" si="12"/>
        <v>0</v>
      </c>
      <c r="O16" s="14">
        <f t="shared" si="13"/>
        <v>0</v>
      </c>
      <c r="P16" s="14">
        <f t="shared" si="0"/>
        <v>0</v>
      </c>
      <c r="Q16" s="14">
        <f t="shared" si="1"/>
        <v>0</v>
      </c>
      <c r="R16" s="14">
        <f t="shared" si="2"/>
        <v>0</v>
      </c>
      <c r="S16" s="14">
        <f t="shared" si="3"/>
        <v>0</v>
      </c>
      <c r="T16" s="14">
        <f t="shared" si="4"/>
        <v>0</v>
      </c>
      <c r="U16" s="14">
        <f t="shared" si="5"/>
        <v>0</v>
      </c>
      <c r="V16" s="14">
        <f t="shared" si="6"/>
        <v>0</v>
      </c>
      <c r="W16" s="14">
        <f t="shared" si="7"/>
        <v>0</v>
      </c>
      <c r="X16" s="14">
        <f t="shared" si="8"/>
        <v>0</v>
      </c>
      <c r="Y16" s="14">
        <f t="shared" si="9"/>
        <v>0</v>
      </c>
      <c r="Z16" s="14">
        <f t="shared" si="14"/>
        <v>0</v>
      </c>
      <c r="AA16" s="14">
        <f t="shared" si="15"/>
        <v>0</v>
      </c>
      <c r="AB16" s="14">
        <f t="shared" si="16"/>
        <v>0</v>
      </c>
      <c r="AI16" s="7">
        <v>5</v>
      </c>
      <c r="AJ16" s="47">
        <v>0</v>
      </c>
      <c r="AK16" s="8">
        <f t="shared" si="17"/>
        <v>0</v>
      </c>
    </row>
    <row r="17" spans="2:37" x14ac:dyDescent="0.15">
      <c r="B17" s="7">
        <v>6</v>
      </c>
      <c r="C17" s="57"/>
      <c r="D17" s="50"/>
      <c r="E17" s="58"/>
      <c r="F17" s="52">
        <f t="shared" si="10"/>
        <v>0</v>
      </c>
      <c r="G17" s="41"/>
      <c r="H17" s="41"/>
      <c r="I17" s="41"/>
      <c r="J17" s="41"/>
      <c r="L17" s="2">
        <v>6</v>
      </c>
      <c r="M17" s="14">
        <f t="shared" si="11"/>
        <v>0</v>
      </c>
      <c r="N17" s="14">
        <f t="shared" si="12"/>
        <v>0</v>
      </c>
      <c r="O17" s="14">
        <f t="shared" si="13"/>
        <v>0</v>
      </c>
      <c r="P17" s="14">
        <f t="shared" si="0"/>
        <v>0</v>
      </c>
      <c r="Q17" s="14">
        <f t="shared" si="1"/>
        <v>0</v>
      </c>
      <c r="R17" s="14">
        <f t="shared" si="2"/>
        <v>0</v>
      </c>
      <c r="S17" s="14">
        <f t="shared" si="3"/>
        <v>0</v>
      </c>
      <c r="T17" s="14">
        <f t="shared" si="4"/>
        <v>0</v>
      </c>
      <c r="U17" s="14">
        <f t="shared" si="5"/>
        <v>0</v>
      </c>
      <c r="V17" s="14">
        <f t="shared" si="6"/>
        <v>0</v>
      </c>
      <c r="W17" s="14">
        <f t="shared" si="7"/>
        <v>0</v>
      </c>
      <c r="X17" s="14">
        <f t="shared" si="8"/>
        <v>0</v>
      </c>
      <c r="Y17" s="14">
        <f t="shared" si="9"/>
        <v>0</v>
      </c>
      <c r="Z17" s="14">
        <f t="shared" si="14"/>
        <v>0</v>
      </c>
      <c r="AA17" s="14">
        <f t="shared" si="15"/>
        <v>0</v>
      </c>
      <c r="AB17" s="14">
        <f t="shared" si="16"/>
        <v>0</v>
      </c>
      <c r="AI17" s="7">
        <v>6</v>
      </c>
      <c r="AJ17" s="47"/>
      <c r="AK17" s="8">
        <f t="shared" si="17"/>
        <v>0</v>
      </c>
    </row>
    <row r="18" spans="2:37" x14ac:dyDescent="0.15">
      <c r="B18" s="7">
        <v>7</v>
      </c>
      <c r="C18" s="57"/>
      <c r="D18" s="50"/>
      <c r="E18" s="58"/>
      <c r="F18" s="52">
        <f t="shared" si="10"/>
        <v>0</v>
      </c>
      <c r="G18" s="41"/>
      <c r="H18" s="41"/>
      <c r="I18" s="41"/>
      <c r="J18" s="41"/>
      <c r="L18" s="2">
        <v>7</v>
      </c>
      <c r="M18" s="14">
        <f t="shared" si="11"/>
        <v>0</v>
      </c>
      <c r="N18" s="14">
        <f t="shared" si="12"/>
        <v>0</v>
      </c>
      <c r="O18" s="14">
        <f t="shared" si="13"/>
        <v>0</v>
      </c>
      <c r="P18" s="14">
        <f t="shared" si="0"/>
        <v>0</v>
      </c>
      <c r="Q18" s="14">
        <f t="shared" si="1"/>
        <v>0</v>
      </c>
      <c r="R18" s="14">
        <f t="shared" si="2"/>
        <v>0</v>
      </c>
      <c r="S18" s="14">
        <f t="shared" si="3"/>
        <v>0</v>
      </c>
      <c r="T18" s="14">
        <f t="shared" si="4"/>
        <v>0</v>
      </c>
      <c r="U18" s="14">
        <f t="shared" si="5"/>
        <v>0</v>
      </c>
      <c r="V18" s="14">
        <f t="shared" si="6"/>
        <v>0</v>
      </c>
      <c r="W18" s="14">
        <f t="shared" si="7"/>
        <v>0</v>
      </c>
      <c r="X18" s="14">
        <f t="shared" si="8"/>
        <v>0</v>
      </c>
      <c r="Y18" s="14">
        <f t="shared" si="9"/>
        <v>0</v>
      </c>
      <c r="Z18" s="14">
        <f t="shared" si="14"/>
        <v>0</v>
      </c>
      <c r="AA18" s="14">
        <f t="shared" si="15"/>
        <v>0</v>
      </c>
      <c r="AB18" s="14">
        <f t="shared" si="16"/>
        <v>0</v>
      </c>
      <c r="AI18" s="7">
        <v>7</v>
      </c>
      <c r="AJ18" s="47"/>
      <c r="AK18" s="8">
        <f t="shared" si="17"/>
        <v>0</v>
      </c>
    </row>
    <row r="19" spans="2:37" x14ac:dyDescent="0.15">
      <c r="B19" s="7">
        <v>8</v>
      </c>
      <c r="C19" s="57"/>
      <c r="D19" s="50"/>
      <c r="E19" s="58"/>
      <c r="F19" s="52">
        <f t="shared" si="10"/>
        <v>0</v>
      </c>
      <c r="G19" s="41"/>
      <c r="H19" s="41"/>
      <c r="I19" s="41"/>
      <c r="J19" s="41"/>
      <c r="L19" s="2">
        <v>8</v>
      </c>
      <c r="M19" s="14">
        <f t="shared" si="11"/>
        <v>0</v>
      </c>
      <c r="N19" s="14">
        <f t="shared" si="12"/>
        <v>0</v>
      </c>
      <c r="O19" s="14">
        <f t="shared" si="13"/>
        <v>0</v>
      </c>
      <c r="P19" s="14">
        <f t="shared" si="0"/>
        <v>0</v>
      </c>
      <c r="Q19" s="14">
        <f t="shared" si="1"/>
        <v>0</v>
      </c>
      <c r="R19" s="14">
        <f t="shared" si="2"/>
        <v>0</v>
      </c>
      <c r="S19" s="14">
        <f t="shared" si="3"/>
        <v>0</v>
      </c>
      <c r="T19" s="14">
        <f t="shared" si="4"/>
        <v>0</v>
      </c>
      <c r="U19" s="14">
        <f t="shared" si="5"/>
        <v>0</v>
      </c>
      <c r="V19" s="14">
        <f t="shared" si="6"/>
        <v>0</v>
      </c>
      <c r="W19" s="14">
        <f t="shared" si="7"/>
        <v>0</v>
      </c>
      <c r="X19" s="14">
        <f t="shared" si="8"/>
        <v>0</v>
      </c>
      <c r="Y19" s="14">
        <f t="shared" si="9"/>
        <v>0</v>
      </c>
      <c r="Z19" s="14">
        <f t="shared" si="14"/>
        <v>0</v>
      </c>
      <c r="AA19" s="14">
        <f t="shared" si="15"/>
        <v>0</v>
      </c>
      <c r="AB19" s="14">
        <f t="shared" si="16"/>
        <v>0</v>
      </c>
      <c r="AI19" s="7">
        <v>8</v>
      </c>
      <c r="AJ19" s="47"/>
      <c r="AK19" s="8">
        <f t="shared" si="17"/>
        <v>0</v>
      </c>
    </row>
    <row r="20" spans="2:37" x14ac:dyDescent="0.15">
      <c r="B20" s="7">
        <v>9</v>
      </c>
      <c r="C20" s="57"/>
      <c r="D20" s="50"/>
      <c r="E20" s="58"/>
      <c r="F20" s="52">
        <f t="shared" si="10"/>
        <v>0</v>
      </c>
      <c r="G20" s="41"/>
      <c r="H20" s="41"/>
      <c r="I20" s="41"/>
      <c r="J20" s="41"/>
      <c r="L20" s="2">
        <v>9</v>
      </c>
      <c r="M20" s="14">
        <f t="shared" si="11"/>
        <v>0</v>
      </c>
      <c r="N20" s="14">
        <f t="shared" si="12"/>
        <v>0</v>
      </c>
      <c r="O20" s="14">
        <f t="shared" si="13"/>
        <v>0</v>
      </c>
      <c r="P20" s="14">
        <f t="shared" si="0"/>
        <v>0</v>
      </c>
      <c r="Q20" s="14">
        <f t="shared" si="1"/>
        <v>0</v>
      </c>
      <c r="R20" s="14">
        <f t="shared" si="2"/>
        <v>0</v>
      </c>
      <c r="S20" s="14">
        <f t="shared" si="3"/>
        <v>0</v>
      </c>
      <c r="T20" s="14">
        <f t="shared" si="4"/>
        <v>0</v>
      </c>
      <c r="U20" s="14">
        <f t="shared" si="5"/>
        <v>0</v>
      </c>
      <c r="V20" s="14">
        <f t="shared" si="6"/>
        <v>0</v>
      </c>
      <c r="W20" s="14">
        <f t="shared" si="7"/>
        <v>0</v>
      </c>
      <c r="X20" s="14">
        <f t="shared" si="8"/>
        <v>0</v>
      </c>
      <c r="Y20" s="14">
        <f t="shared" si="9"/>
        <v>0</v>
      </c>
      <c r="Z20" s="14">
        <f t="shared" si="14"/>
        <v>0</v>
      </c>
      <c r="AA20" s="14">
        <f t="shared" si="15"/>
        <v>0</v>
      </c>
      <c r="AB20" s="14">
        <f t="shared" si="16"/>
        <v>0</v>
      </c>
      <c r="AI20" s="7">
        <v>9</v>
      </c>
      <c r="AJ20" s="47"/>
      <c r="AK20" s="8">
        <f t="shared" si="17"/>
        <v>0</v>
      </c>
    </row>
    <row r="21" spans="2:37" ht="16.5" thickBot="1" x14ac:dyDescent="0.2">
      <c r="B21" s="51">
        <v>10</v>
      </c>
      <c r="C21" s="59"/>
      <c r="D21" s="60"/>
      <c r="E21" s="61"/>
      <c r="F21" s="53">
        <f t="shared" si="10"/>
        <v>0</v>
      </c>
      <c r="G21" s="41"/>
      <c r="H21" s="41"/>
      <c r="I21" s="41"/>
      <c r="J21" s="41"/>
      <c r="L21" s="30">
        <v>10</v>
      </c>
      <c r="M21" s="31">
        <f t="shared" si="11"/>
        <v>0</v>
      </c>
      <c r="N21" s="31">
        <f t="shared" si="12"/>
        <v>0</v>
      </c>
      <c r="O21" s="31">
        <f t="shared" si="13"/>
        <v>0</v>
      </c>
      <c r="P21" s="31">
        <f t="shared" si="0"/>
        <v>0</v>
      </c>
      <c r="Q21" s="31">
        <f t="shared" si="1"/>
        <v>0</v>
      </c>
      <c r="R21" s="31">
        <f t="shared" si="2"/>
        <v>0</v>
      </c>
      <c r="S21" s="31">
        <f t="shared" si="3"/>
        <v>0</v>
      </c>
      <c r="T21" s="31">
        <f t="shared" si="4"/>
        <v>0</v>
      </c>
      <c r="U21" s="31">
        <f t="shared" si="5"/>
        <v>0</v>
      </c>
      <c r="V21" s="31">
        <f t="shared" si="6"/>
        <v>0</v>
      </c>
      <c r="W21" s="31">
        <f t="shared" si="7"/>
        <v>0</v>
      </c>
      <c r="X21" s="31">
        <f t="shared" si="8"/>
        <v>0</v>
      </c>
      <c r="Y21" s="31">
        <f t="shared" si="9"/>
        <v>0</v>
      </c>
      <c r="Z21" s="31">
        <f t="shared" si="14"/>
        <v>0</v>
      </c>
      <c r="AA21" s="31">
        <f t="shared" si="15"/>
        <v>0</v>
      </c>
      <c r="AB21" s="31">
        <f t="shared" si="16"/>
        <v>0</v>
      </c>
      <c r="AI21" s="7">
        <v>10</v>
      </c>
      <c r="AJ21" s="48"/>
      <c r="AK21" s="8">
        <f t="shared" si="17"/>
        <v>0</v>
      </c>
    </row>
    <row r="22" spans="2:37" ht="21" customHeight="1" thickBot="1" x14ac:dyDescent="0.2">
      <c r="B22" s="34" t="s">
        <v>8</v>
      </c>
      <c r="C22" s="35"/>
      <c r="D22" s="36">
        <f t="shared" ref="D22:E22" si="18">SUM(D12:D21)</f>
        <v>1234</v>
      </c>
      <c r="E22" s="36">
        <f t="shared" si="18"/>
        <v>100</v>
      </c>
      <c r="F22" s="37">
        <f>SUM(F12:F21)</f>
        <v>1134</v>
      </c>
      <c r="G22" s="42"/>
      <c r="H22" s="42"/>
      <c r="I22" s="42"/>
      <c r="J22" s="42"/>
      <c r="L22" s="32" t="s">
        <v>8</v>
      </c>
      <c r="M22" s="33">
        <f>SUM(M12:M21)</f>
        <v>12</v>
      </c>
      <c r="N22" s="33">
        <f t="shared" ref="N22:AB22" si="19">SUM(N12:N21)</f>
        <v>22</v>
      </c>
      <c r="O22" s="33">
        <f t="shared" si="19"/>
        <v>0</v>
      </c>
      <c r="P22" s="33">
        <f t="shared" si="19"/>
        <v>12</v>
      </c>
      <c r="Q22" s="33">
        <f t="shared" si="19"/>
        <v>12</v>
      </c>
      <c r="R22" s="33">
        <f t="shared" si="19"/>
        <v>12</v>
      </c>
      <c r="S22" s="33">
        <f t="shared" si="19"/>
        <v>24</v>
      </c>
      <c r="T22" s="33">
        <f t="shared" si="19"/>
        <v>0</v>
      </c>
      <c r="U22" s="33">
        <f t="shared" si="19"/>
        <v>0</v>
      </c>
      <c r="V22" s="33">
        <f t="shared" si="19"/>
        <v>6</v>
      </c>
      <c r="W22" s="33">
        <f t="shared" si="19"/>
        <v>0</v>
      </c>
      <c r="X22" s="33">
        <f t="shared" si="19"/>
        <v>0</v>
      </c>
      <c r="Y22" s="33">
        <f t="shared" si="19"/>
        <v>0</v>
      </c>
      <c r="Z22" s="33">
        <f t="shared" si="19"/>
        <v>12</v>
      </c>
      <c r="AA22" s="33">
        <f t="shared" si="19"/>
        <v>24</v>
      </c>
      <c r="AB22" s="38">
        <f t="shared" si="19"/>
        <v>136</v>
      </c>
      <c r="AI22" s="29" t="s">
        <v>8</v>
      </c>
      <c r="AJ22" s="45"/>
      <c r="AK22" s="39">
        <f>SUM(AK12:AK21)</f>
        <v>240</v>
      </c>
    </row>
    <row r="26" spans="2:37" ht="16.5" thickBot="1" x14ac:dyDescent="0.2">
      <c r="D26" s="70" t="s">
        <v>46</v>
      </c>
      <c r="E26" s="71"/>
    </row>
    <row r="27" spans="2:37" ht="24" customHeight="1" thickBot="1" x14ac:dyDescent="0.2">
      <c r="D27" s="7" t="s">
        <v>42</v>
      </c>
      <c r="E27" s="62">
        <v>1</v>
      </c>
    </row>
    <row r="28" spans="2:37" ht="30.75" customHeight="1" x14ac:dyDescent="0.15">
      <c r="D28" s="2" t="s">
        <v>43</v>
      </c>
      <c r="E28" s="10">
        <f>M22*(E27-1)</f>
        <v>0</v>
      </c>
    </row>
  </sheetData>
  <mergeCells count="2">
    <mergeCell ref="C7:F7"/>
    <mergeCell ref="D26:E26"/>
  </mergeCells>
  <phoneticPr fontId="3"/>
  <conditionalFormatting sqref="M10:AA10">
    <cfRule type="containsText" dxfId="0" priority="1" operator="containsText" text="○">
      <formula>NOT(ISERROR(SEARCH("○",M10)))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showGridLines="0" workbookViewId="0">
      <selection activeCell="E9" sqref="E9"/>
    </sheetView>
  </sheetViews>
  <sheetFormatPr defaultRowHeight="28.5" x14ac:dyDescent="0.15"/>
  <cols>
    <col min="1" max="1" width="9" style="63"/>
    <col min="2" max="2" width="39.125" style="63" bestFit="1" customWidth="1"/>
    <col min="3" max="3" width="21.125" style="63" bestFit="1" customWidth="1"/>
    <col min="4" max="16384" width="9" style="63"/>
  </cols>
  <sheetData>
    <row r="2" spans="2:3" x14ac:dyDescent="0.15">
      <c r="B2" s="63" t="s">
        <v>48</v>
      </c>
    </row>
    <row r="3" spans="2:3" x14ac:dyDescent="0.15">
      <c r="B3" s="69" t="s">
        <v>44</v>
      </c>
      <c r="C3" s="64">
        <f>②購入品入力!E28</f>
        <v>0</v>
      </c>
    </row>
    <row r="4" spans="2:3" x14ac:dyDescent="0.15">
      <c r="B4" s="73" t="s">
        <v>45</v>
      </c>
      <c r="C4" s="64">
        <f>②購入品入力!AB22</f>
        <v>136</v>
      </c>
    </row>
    <row r="5" spans="2:3" x14ac:dyDescent="0.15">
      <c r="B5" s="72" t="s">
        <v>47</v>
      </c>
      <c r="C5" s="64">
        <f>②購入品入力!AK22</f>
        <v>240</v>
      </c>
    </row>
    <row r="6" spans="2:3" x14ac:dyDescent="0.15">
      <c r="B6" s="68" t="s">
        <v>48</v>
      </c>
      <c r="C6" s="64">
        <f>SUM(C3:C5)</f>
        <v>376</v>
      </c>
    </row>
    <row r="8" spans="2:3" x14ac:dyDescent="0.15">
      <c r="B8" s="63" t="s">
        <v>49</v>
      </c>
    </row>
    <row r="9" spans="2:3" x14ac:dyDescent="0.15">
      <c r="B9" s="74" t="s">
        <v>50</v>
      </c>
      <c r="C9" s="65">
        <f>②購入品入力!F22</f>
        <v>1134</v>
      </c>
    </row>
    <row r="10" spans="2:3" x14ac:dyDescent="0.15">
      <c r="B10" s="68" t="s">
        <v>48</v>
      </c>
      <c r="C10" s="65">
        <f>C6</f>
        <v>376</v>
      </c>
    </row>
    <row r="11" spans="2:3" x14ac:dyDescent="0.15">
      <c r="B11" s="75" t="s">
        <v>49</v>
      </c>
      <c r="C11" s="65">
        <f>C9-C10</f>
        <v>758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8" sqref="B8"/>
    </sheetView>
  </sheetViews>
  <sheetFormatPr defaultRowHeight="13.5" x14ac:dyDescent="0.15"/>
  <sheetData>
    <row r="2" spans="2:2" ht="15.75" x14ac:dyDescent="0.15">
      <c r="B2" s="5" t="s">
        <v>0</v>
      </c>
    </row>
    <row r="3" spans="2:2" ht="15.75" x14ac:dyDescent="0.15">
      <c r="B3" s="4" t="s">
        <v>11</v>
      </c>
    </row>
    <row r="4" spans="2:2" ht="15.75" x14ac:dyDescent="0.15">
      <c r="B4" s="4" t="s">
        <v>12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①SPU</vt:lpstr>
      <vt:lpstr>②購入品入力</vt:lpstr>
      <vt:lpstr>③ポイント計算まとめ</vt:lpstr>
      <vt:lpstr>リスト用</vt:lpstr>
      <vt:lpstr>SPU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</dc:creator>
  <cp:lastModifiedBy>鈴木健一</cp:lastModifiedBy>
  <dcterms:created xsi:type="dcterms:W3CDTF">2019-03-20T00:37:43Z</dcterms:created>
  <dcterms:modified xsi:type="dcterms:W3CDTF">2019-04-08T13:43:05Z</dcterms:modified>
</cp:coreProperties>
</file>