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480" windowHeight="13035"/>
  </bookViews>
  <sheets>
    <sheet name="SPU" sheetId="2" r:id="rId1"/>
    <sheet name="Sheet4" sheetId="4" r:id="rId2"/>
  </sheets>
  <definedNames>
    <definedName name="SPU">Sheet4!$B$3:$B$5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9" i="2"/>
  <c r="AA9" i="2"/>
  <c r="AB10" i="2" l="1"/>
  <c r="AB11" i="2"/>
  <c r="AB12" i="2"/>
  <c r="AB13" i="2"/>
  <c r="AB14" i="2"/>
  <c r="AB15" i="2"/>
  <c r="AB16" i="2"/>
  <c r="AB17" i="2"/>
  <c r="AB18" i="2"/>
  <c r="AB9" i="2"/>
  <c r="O15" i="2"/>
  <c r="O11" i="2"/>
  <c r="O10" i="2"/>
  <c r="Q10" i="2"/>
  <c r="R10" i="2"/>
  <c r="T10" i="2"/>
  <c r="U10" i="2"/>
  <c r="Q11" i="2"/>
  <c r="R11" i="2"/>
  <c r="T11" i="2"/>
  <c r="U11" i="2"/>
  <c r="O12" i="2"/>
  <c r="Q12" i="2"/>
  <c r="R12" i="2"/>
  <c r="S12" i="2"/>
  <c r="T12" i="2"/>
  <c r="U12" i="2"/>
  <c r="O13" i="2"/>
  <c r="Q13" i="2"/>
  <c r="R13" i="2"/>
  <c r="T13" i="2"/>
  <c r="U13" i="2"/>
  <c r="V13" i="2"/>
  <c r="W13" i="2"/>
  <c r="O14" i="2"/>
  <c r="Q14" i="2"/>
  <c r="R14" i="2"/>
  <c r="T14" i="2"/>
  <c r="U14" i="2"/>
  <c r="W14" i="2"/>
  <c r="Q15" i="2"/>
  <c r="R15" i="2"/>
  <c r="T15" i="2"/>
  <c r="U15" i="2"/>
  <c r="W15" i="2"/>
  <c r="O16" i="2"/>
  <c r="Q16" i="2"/>
  <c r="R16" i="2"/>
  <c r="S16" i="2"/>
  <c r="T16" i="2"/>
  <c r="U16" i="2"/>
  <c r="W16" i="2"/>
  <c r="O17" i="2"/>
  <c r="Q17" i="2"/>
  <c r="R17" i="2"/>
  <c r="S17" i="2"/>
  <c r="T17" i="2"/>
  <c r="U17" i="2"/>
  <c r="O18" i="2"/>
  <c r="Q18" i="2"/>
  <c r="R18" i="2"/>
  <c r="T18" i="2"/>
  <c r="U18" i="2"/>
  <c r="W9" i="2"/>
  <c r="U9" i="2"/>
  <c r="T9" i="2"/>
  <c r="R9" i="2"/>
  <c r="Q9" i="2"/>
  <c r="O9" i="2"/>
  <c r="N9" i="2"/>
  <c r="X6" i="2"/>
  <c r="X13" i="2" s="1"/>
  <c r="W6" i="2"/>
  <c r="W11" i="2" s="1"/>
  <c r="V6" i="2"/>
  <c r="V14" i="2" s="1"/>
  <c r="U6" i="2"/>
  <c r="T6" i="2"/>
  <c r="S6" i="2"/>
  <c r="S10" i="2" s="1"/>
  <c r="Y6" i="2"/>
  <c r="Y11" i="2" s="1"/>
  <c r="R6" i="2"/>
  <c r="Q6" i="2"/>
  <c r="P6" i="2"/>
  <c r="P11" i="2" s="1"/>
  <c r="O6" i="2"/>
  <c r="N6" i="2"/>
  <c r="E8" i="2"/>
  <c r="E9" i="2"/>
  <c r="E10" i="2"/>
  <c r="E11" i="2"/>
  <c r="E12" i="2"/>
  <c r="E13" i="2"/>
  <c r="E14" i="2"/>
  <c r="E15" i="2"/>
  <c r="E16" i="2"/>
  <c r="E17" i="2"/>
  <c r="E18" i="2"/>
  <c r="AB19" i="2" l="1"/>
  <c r="T32" i="2" s="1"/>
  <c r="V16" i="2"/>
  <c r="V12" i="2"/>
  <c r="V9" i="2"/>
  <c r="S14" i="2"/>
  <c r="S13" i="2"/>
  <c r="S18" i="2"/>
  <c r="S11" i="2"/>
  <c r="S9" i="2"/>
  <c r="S15" i="2"/>
  <c r="P10" i="2"/>
  <c r="P17" i="2"/>
  <c r="P15" i="2"/>
  <c r="X12" i="2"/>
  <c r="X11" i="2"/>
  <c r="X9" i="2"/>
  <c r="X17" i="2"/>
  <c r="X16" i="2"/>
  <c r="X10" i="2"/>
  <c r="X18" i="2"/>
  <c r="X15" i="2"/>
  <c r="X14" i="2"/>
  <c r="W12" i="2"/>
  <c r="W10" i="2"/>
  <c r="W18" i="2"/>
  <c r="W17" i="2"/>
  <c r="V18" i="2"/>
  <c r="V15" i="2"/>
  <c r="V11" i="2"/>
  <c r="V10" i="2"/>
  <c r="V17" i="2"/>
  <c r="P14" i="2"/>
  <c r="P12" i="2"/>
  <c r="P18" i="2"/>
  <c r="P16" i="2"/>
  <c r="P9" i="2"/>
  <c r="P13" i="2"/>
  <c r="Y15" i="2"/>
  <c r="Y12" i="2"/>
  <c r="Y16" i="2"/>
  <c r="Y13" i="2"/>
  <c r="Y10" i="2"/>
  <c r="Y9" i="2"/>
  <c r="Y17" i="2"/>
  <c r="Y14" i="2"/>
  <c r="Y18" i="2"/>
  <c r="L10" i="2"/>
  <c r="L11" i="2"/>
  <c r="L12" i="2"/>
  <c r="L13" i="2"/>
  <c r="L14" i="2"/>
  <c r="L15" i="2"/>
  <c r="L16" i="2"/>
  <c r="L17" i="2"/>
  <c r="L18" i="2"/>
  <c r="N10" i="2"/>
  <c r="N11" i="2"/>
  <c r="N12" i="2"/>
  <c r="N13" i="2"/>
  <c r="N14" i="2"/>
  <c r="N15" i="2"/>
  <c r="N16" i="2"/>
  <c r="N17" i="2"/>
  <c r="N18" i="2"/>
  <c r="L9" i="2"/>
  <c r="J9" i="2"/>
  <c r="C19" i="2" l="1"/>
  <c r="AF9" i="2" l="1"/>
  <c r="AF11" i="2"/>
  <c r="AF16" i="2"/>
  <c r="AF17" i="2"/>
  <c r="AF18" i="2"/>
  <c r="K19" i="2"/>
  <c r="I19" i="2"/>
  <c r="E7" i="2"/>
  <c r="E19" i="2" l="1"/>
  <c r="C27" i="2" s="1"/>
  <c r="AF14" i="2"/>
  <c r="AF13" i="2"/>
  <c r="AF12" i="2"/>
  <c r="AF15" i="2"/>
  <c r="AF10" i="2"/>
  <c r="L19" i="2"/>
  <c r="X29" i="2" s="1"/>
  <c r="N19" i="2"/>
  <c r="I29" i="2" s="1"/>
  <c r="T29" i="2" s="1"/>
  <c r="AF19" i="2" l="1"/>
  <c r="T35" i="2" s="1"/>
  <c r="Y19" i="2"/>
  <c r="O19" i="2"/>
  <c r="X19" i="2"/>
  <c r="P19" i="2"/>
  <c r="R19" i="2"/>
  <c r="U19" i="2"/>
  <c r="V19" i="2"/>
  <c r="Q19" i="2"/>
  <c r="S19" i="2"/>
  <c r="T19" i="2"/>
  <c r="AA19" i="2" l="1"/>
  <c r="Z19" i="2"/>
  <c r="T38" i="2" s="1"/>
  <c r="X32" i="2" s="1"/>
  <c r="X35" i="2" s="1"/>
</calcChain>
</file>

<file path=xl/sharedStrings.xml><?xml version="1.0" encoding="utf-8"?>
<sst xmlns="http://schemas.openxmlformats.org/spreadsheetml/2006/main" count="77" uniqueCount="62">
  <si>
    <t>合計</t>
    <rPh sb="0" eb="2">
      <t>ゴウケイ</t>
    </rPh>
    <phoneticPr fontId="1"/>
  </si>
  <si>
    <t>通常購入分</t>
    <rPh sb="0" eb="2">
      <t>ツウジョウ</t>
    </rPh>
    <rPh sb="2" eb="5">
      <t>コウニュウブン</t>
    </rPh>
    <phoneticPr fontId="1"/>
  </si>
  <si>
    <t>楽天カード利用</t>
    <rPh sb="0" eb="2">
      <t>ラクテン</t>
    </rPh>
    <rPh sb="5" eb="7">
      <t>リヨウ</t>
    </rPh>
    <phoneticPr fontId="1"/>
  </si>
  <si>
    <t>プレ、ゴールドカード利用</t>
    <rPh sb="10" eb="12">
      <t>リヨウ</t>
    </rPh>
    <phoneticPr fontId="1"/>
  </si>
  <si>
    <t>楽天ブックス利用</t>
    <rPh sb="0" eb="2">
      <t>ラクテン</t>
    </rPh>
    <rPh sb="6" eb="8">
      <t>リヨウ</t>
    </rPh>
    <phoneticPr fontId="1"/>
  </si>
  <si>
    <t>ブランドアベニュー利用</t>
    <rPh sb="9" eb="11">
      <t>リヨウ</t>
    </rPh>
    <phoneticPr fontId="1"/>
  </si>
  <si>
    <t>対象？</t>
    <rPh sb="0" eb="2">
      <t>タイショウ</t>
    </rPh>
    <phoneticPr fontId="1"/>
  </si>
  <si>
    <t>◯</t>
  </si>
  <si>
    <t>◯</t>
    <phoneticPr fontId="1"/>
  </si>
  <si>
    <t>☓</t>
  </si>
  <si>
    <t>☓</t>
    <phoneticPr fontId="1"/>
  </si>
  <si>
    <t>あなたは</t>
    <phoneticPr fontId="1"/>
  </si>
  <si>
    <t>倍</t>
    <rPh sb="0" eb="1">
      <t>バイ</t>
    </rPh>
    <phoneticPr fontId="1"/>
  </si>
  <si>
    <t>倍数</t>
    <rPh sb="0" eb="2">
      <t>バイスウ</t>
    </rPh>
    <phoneticPr fontId="1"/>
  </si>
  <si>
    <t>品名</t>
    <rPh sb="0" eb="2">
      <t>ヒンメイ</t>
    </rPh>
    <phoneticPr fontId="1"/>
  </si>
  <si>
    <t>利用ポイント</t>
    <rPh sb="0" eb="2">
      <t>リヨウ</t>
    </rPh>
    <phoneticPr fontId="1"/>
  </si>
  <si>
    <t>支払い額</t>
    <rPh sb="0" eb="2">
      <t>シハラ</t>
    </rPh>
    <rPh sb="3" eb="4">
      <t>ガク</t>
    </rPh>
    <phoneticPr fontId="1"/>
  </si>
  <si>
    <t>通常P</t>
    <rPh sb="0" eb="2">
      <t>ツウジョウ</t>
    </rPh>
    <phoneticPr fontId="1"/>
  </si>
  <si>
    <t>楽天カード</t>
    <rPh sb="0" eb="2">
      <t>ラクテン</t>
    </rPh>
    <phoneticPr fontId="1"/>
  </si>
  <si>
    <t>P,Gカード</t>
    <phoneticPr fontId="1"/>
  </si>
  <si>
    <t>モバイル</t>
    <phoneticPr fontId="1"/>
  </si>
  <si>
    <t>トラベル</t>
    <phoneticPr fontId="1"/>
  </si>
  <si>
    <t>アプリ</t>
    <phoneticPr fontId="1"/>
  </si>
  <si>
    <t>ブックス</t>
    <phoneticPr fontId="1"/>
  </si>
  <si>
    <t>SPU合計</t>
    <rPh sb="3" eb="5">
      <t>ゴウケイ</t>
    </rPh>
    <phoneticPr fontId="1"/>
  </si>
  <si>
    <t>→倍率</t>
    <rPh sb="1" eb="3">
      <t>バイリツ</t>
    </rPh>
    <phoneticPr fontId="1"/>
  </si>
  <si>
    <t>ポイント</t>
    <phoneticPr fontId="1"/>
  </si>
  <si>
    <t>購入ショップ数</t>
    <rPh sb="0" eb="2">
      <t>コウニュウ</t>
    </rPh>
    <rPh sb="6" eb="7">
      <t>スウ</t>
    </rPh>
    <phoneticPr fontId="1"/>
  </si>
  <si>
    <t>買い回りによるP</t>
    <rPh sb="0" eb="1">
      <t>カ</t>
    </rPh>
    <rPh sb="2" eb="3">
      <t>マワ</t>
    </rPh>
    <phoneticPr fontId="1"/>
  </si>
  <si>
    <t>+</t>
    <phoneticPr fontId="1"/>
  </si>
  <si>
    <t>＝</t>
    <phoneticPr fontId="1"/>
  </si>
  <si>
    <t>計</t>
    <rPh sb="0" eb="1">
      <t>ケイ</t>
    </rPh>
    <phoneticPr fontId="1"/>
  </si>
  <si>
    <t>P倍率</t>
    <rPh sb="1" eb="3">
      <t>バイリツ</t>
    </rPh>
    <phoneticPr fontId="1"/>
  </si>
  <si>
    <t>-</t>
    <phoneticPr fontId="1"/>
  </si>
  <si>
    <t>合計ポイントは…</t>
    <rPh sb="0" eb="2">
      <t>ゴウケイ</t>
    </rPh>
    <phoneticPr fontId="1"/>
  </si>
  <si>
    <t>SPU</t>
    <phoneticPr fontId="1"/>
  </si>
  <si>
    <t>SPU</t>
    <phoneticPr fontId="1"/>
  </si>
  <si>
    <t>B.SPUポイント</t>
    <phoneticPr fontId="1"/>
  </si>
  <si>
    <t>A.ショップ買い回りによるポイント</t>
    <rPh sb="6" eb="7">
      <t>カ</t>
    </rPh>
    <rPh sb="8" eb="9">
      <t>マワ</t>
    </rPh>
    <phoneticPr fontId="1"/>
  </si>
  <si>
    <t>C.店舗独自
ポイントアップ</t>
    <rPh sb="2" eb="4">
      <t>テンポ</t>
    </rPh>
    <rPh sb="4" eb="6">
      <t>ドクジ</t>
    </rPh>
    <phoneticPr fontId="1"/>
  </si>
  <si>
    <t>楽天ビューティ</t>
    <rPh sb="0" eb="2">
      <t>ラクテン</t>
    </rPh>
    <phoneticPr fontId="1"/>
  </si>
  <si>
    <t>A</t>
    <phoneticPr fontId="1"/>
  </si>
  <si>
    <t>B</t>
    <phoneticPr fontId="1"/>
  </si>
  <si>
    <t>C</t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</si>
  <si>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</si>
  <si>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実質購入金額</t>
    <rPh sb="0" eb="2">
      <t>ジッシツ</t>
    </rPh>
    <rPh sb="2" eb="6">
      <t>コウニュウキンガク</t>
    </rPh>
    <phoneticPr fontId="1"/>
  </si>
  <si>
    <t>本</t>
    <rPh sb="0" eb="1">
      <t>ホン</t>
    </rPh>
    <phoneticPr fontId="1"/>
  </si>
  <si>
    <t>ポイント対象金額</t>
    <rPh sb="4" eb="6">
      <t>タイショウ</t>
    </rPh>
    <rPh sb="6" eb="8">
      <t>キンガク</t>
    </rPh>
    <phoneticPr fontId="1"/>
  </si>
  <si>
    <t>備考</t>
    <rPh sb="0" eb="2">
      <t>ビコウ</t>
    </rPh>
    <phoneticPr fontId="1"/>
  </si>
  <si>
    <t>カメラストラップ</t>
    <phoneticPr fontId="1"/>
  </si>
  <si>
    <t>海苔</t>
    <rPh sb="0" eb="2">
      <t>ノリ</t>
    </rPh>
    <phoneticPr fontId="1"/>
  </si>
  <si>
    <t>楽天市場アプリ</t>
    <rPh sb="0" eb="2">
      <t>ラクテン</t>
    </rPh>
    <rPh sb="2" eb="4">
      <t>イチバ</t>
    </rPh>
    <phoneticPr fontId="1"/>
  </si>
  <si>
    <t>楽天銀行+カード引き落とし</t>
    <rPh sb="0" eb="2">
      <t>ラクテン</t>
    </rPh>
    <rPh sb="2" eb="4">
      <t>ギンコウ</t>
    </rPh>
    <rPh sb="8" eb="9">
      <t>ヒ</t>
    </rPh>
    <rPh sb="10" eb="11">
      <t>オ</t>
    </rPh>
    <phoneticPr fontId="1"/>
  </si>
  <si>
    <t>楽天証券</t>
    <rPh sb="0" eb="2">
      <t>ラクテン</t>
    </rPh>
    <rPh sb="2" eb="4">
      <t>ショウケン</t>
    </rPh>
    <phoneticPr fontId="1"/>
  </si>
  <si>
    <t>楽天モバイル</t>
    <rPh sb="0" eb="2">
      <t>ラクテン</t>
    </rPh>
    <phoneticPr fontId="1"/>
  </si>
  <si>
    <t>楽天TV</t>
    <rPh sb="0" eb="2">
      <t>ラクテン</t>
    </rPh>
    <phoneticPr fontId="1"/>
  </si>
  <si>
    <t>楽天トラベル</t>
    <rPh sb="0" eb="2">
      <t>ラクテン</t>
    </rPh>
    <phoneticPr fontId="1"/>
  </si>
  <si>
    <t>銀行</t>
    <rPh sb="0" eb="2">
      <t>ギンコウ</t>
    </rPh>
    <phoneticPr fontId="1"/>
  </si>
  <si>
    <t>証券</t>
    <rPh sb="0" eb="2">
      <t>ショウケン</t>
    </rPh>
    <phoneticPr fontId="1"/>
  </si>
  <si>
    <t>TV</t>
    <phoneticPr fontId="1"/>
  </si>
  <si>
    <t>ブランド</t>
    <phoneticPr fontId="1"/>
  </si>
  <si>
    <t>ビューティ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</si>
</sst>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A9D5"/>
        <bgColor indexed="64"/>
      </patternFill>
    </fill>
    <fill>
      <patternFill patternType="solid">
        <fgColor rgb="FF7AFAF4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2" borderId="14" xfId="0" applyFill="1" applyBorder="1">
      <alignment vertical="center"/>
    </xf>
    <xf numFmtId="177" fontId="0" fillId="2" borderId="15" xfId="0" applyNumberFormat="1" applyFill="1" applyBorder="1">
      <alignment vertical="center"/>
    </xf>
    <xf numFmtId="0" fontId="0" fillId="2" borderId="16" xfId="0" applyFill="1" applyBorder="1">
      <alignment vertical="center"/>
    </xf>
    <xf numFmtId="177" fontId="0" fillId="2" borderId="17" xfId="0" applyNumberFormat="1" applyFill="1" applyBorder="1">
      <alignment vertical="center"/>
    </xf>
    <xf numFmtId="0" fontId="0" fillId="2" borderId="18" xfId="0" applyFill="1" applyBorder="1">
      <alignment vertical="center"/>
    </xf>
    <xf numFmtId="177" fontId="0" fillId="0" borderId="29" xfId="0" applyNumberFormat="1" applyBorder="1">
      <alignment vertical="center"/>
    </xf>
    <xf numFmtId="177" fontId="0" fillId="2" borderId="11" xfId="0" applyNumberFormat="1" applyFill="1" applyBorder="1">
      <alignment vertical="center"/>
    </xf>
    <xf numFmtId="177" fontId="0" fillId="2" borderId="12" xfId="0" applyNumberFormat="1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vertical="center" shrinkToFit="1"/>
    </xf>
    <xf numFmtId="0" fontId="0" fillId="6" borderId="19" xfId="0" applyFill="1" applyBorder="1">
      <alignment vertical="center"/>
    </xf>
    <xf numFmtId="0" fontId="0" fillId="6" borderId="20" xfId="0" applyFill="1" applyBorder="1">
      <alignment vertical="center"/>
    </xf>
    <xf numFmtId="177" fontId="0" fillId="6" borderId="20" xfId="0" applyNumberFormat="1" applyFill="1" applyBorder="1">
      <alignment vertical="center"/>
    </xf>
    <xf numFmtId="0" fontId="0" fillId="0" borderId="0" xfId="0" applyAlignment="1">
      <alignment vertical="center"/>
    </xf>
    <xf numFmtId="0" fontId="0" fillId="7" borderId="7" xfId="0" applyFill="1" applyBorder="1" applyAlignment="1">
      <alignment vertical="center" shrinkToFit="1"/>
    </xf>
    <xf numFmtId="0" fontId="0" fillId="2" borderId="21" xfId="0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Fill="1" applyBorder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176" fontId="0" fillId="8" borderId="19" xfId="0" applyNumberFormat="1" applyFill="1" applyBorder="1" applyAlignment="1">
      <alignment vertical="center" shrinkToFit="1"/>
    </xf>
    <xf numFmtId="176" fontId="0" fillId="8" borderId="20" xfId="0" applyNumberFormat="1" applyFill="1" applyBorder="1" applyAlignment="1">
      <alignment vertical="center" shrinkToFit="1"/>
    </xf>
    <xf numFmtId="176" fontId="0" fillId="0" borderId="0" xfId="0" applyNumberFormat="1">
      <alignment vertical="center"/>
    </xf>
    <xf numFmtId="176" fontId="5" fillId="4" borderId="2" xfId="0" applyNumberFormat="1" applyFont="1" applyFill="1" applyBorder="1">
      <alignment vertical="center"/>
    </xf>
    <xf numFmtId="176" fontId="5" fillId="8" borderId="21" xfId="0" applyNumberFormat="1" applyFont="1" applyFill="1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2" borderId="1" xfId="0" applyFill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176" fontId="0" fillId="0" borderId="24" xfId="0" applyNumberFormat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6" fontId="0" fillId="0" borderId="8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8" fillId="6" borderId="21" xfId="0" applyNumberFormat="1" applyFont="1" applyFill="1" applyBorder="1">
      <alignment vertical="center"/>
    </xf>
    <xf numFmtId="0" fontId="0" fillId="10" borderId="31" xfId="0" applyFill="1" applyBorder="1" applyAlignment="1">
      <alignment vertical="center" shrinkToFit="1"/>
    </xf>
    <xf numFmtId="0" fontId="0" fillId="10" borderId="32" xfId="0" applyFill="1" applyBorder="1" applyAlignment="1">
      <alignment vertical="center" shrinkToFit="1"/>
    </xf>
    <xf numFmtId="0" fontId="0" fillId="10" borderId="33" xfId="0" applyFill="1" applyBorder="1">
      <alignment vertical="center"/>
    </xf>
    <xf numFmtId="0" fontId="0" fillId="10" borderId="5" xfId="0" applyFill="1" applyBorder="1">
      <alignment vertical="center"/>
    </xf>
    <xf numFmtId="0" fontId="0" fillId="10" borderId="36" xfId="0" applyFill="1" applyBorder="1">
      <alignment vertical="center"/>
    </xf>
    <xf numFmtId="0" fontId="0" fillId="10" borderId="6" xfId="0" applyFill="1" applyBorder="1" applyAlignment="1">
      <alignment vertical="center" shrinkToFit="1"/>
    </xf>
    <xf numFmtId="0" fontId="0" fillId="10" borderId="34" xfId="0" applyFill="1" applyBorder="1" applyAlignment="1">
      <alignment vertical="center" shrinkToFit="1"/>
    </xf>
    <xf numFmtId="0" fontId="0" fillId="10" borderId="35" xfId="0" applyFill="1" applyBorder="1" applyAlignment="1">
      <alignment vertical="center" shrinkToFit="1"/>
    </xf>
    <xf numFmtId="0" fontId="0" fillId="10" borderId="0" xfId="0" applyFill="1" applyBorder="1" applyAlignment="1">
      <alignment vertical="center" shrinkToFit="1"/>
    </xf>
    <xf numFmtId="177" fontId="0" fillId="2" borderId="37" xfId="0" applyNumberFormat="1" applyFill="1" applyBorder="1">
      <alignment vertical="center"/>
    </xf>
    <xf numFmtId="177" fontId="0" fillId="2" borderId="29" xfId="0" applyNumberForma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5" fillId="5" borderId="25" xfId="0" applyNumberFormat="1" applyFont="1" applyFill="1" applyBorder="1" applyAlignment="1">
      <alignment horizontal="center" vertical="center"/>
    </xf>
    <xf numFmtId="176" fontId="5" fillId="5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7" fillId="9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7" fontId="7" fillId="6" borderId="1" xfId="0" applyNumberFormat="1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 shrinkToFit="1"/>
    </xf>
    <xf numFmtId="0" fontId="9" fillId="8" borderId="0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A9D5"/>
      <color rgb="FF7A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uzu-cam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253999</xdr:colOff>
      <xdr:row>1</xdr:row>
      <xdr:rowOff>152399</xdr:rowOff>
    </xdr:from>
    <xdr:to>
      <xdr:col>3</xdr:col>
      <xdr:colOff>352424</xdr:colOff>
      <xdr:row>4</xdr:row>
      <xdr:rowOff>148170</xdr:rowOff>
    </xdr:to>
    <xdr:sp macro="" textlink="">
      <xdr:nvSpPr>
        <xdr:cNvPr id="10" name="右矢印 9"/>
        <xdr:cNvSpPr/>
      </xdr:nvSpPr>
      <xdr:spPr>
        <a:xfrm rot="5400000">
          <a:off x="2067451" y="2974447"/>
          <a:ext cx="916521" cy="9842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57149</xdr:colOff>
      <xdr:row>0</xdr:row>
      <xdr:rowOff>1685925</xdr:rowOff>
    </xdr:from>
    <xdr:to>
      <xdr:col>5</xdr:col>
      <xdr:colOff>0</xdr:colOff>
      <xdr:row>1</xdr:row>
      <xdr:rowOff>419100</xdr:rowOff>
    </xdr:to>
    <xdr:sp macro="" textlink="">
      <xdr:nvSpPr>
        <xdr:cNvPr id="9" name="角丸四角形 8"/>
        <xdr:cNvSpPr/>
      </xdr:nvSpPr>
      <xdr:spPr>
        <a:xfrm>
          <a:off x="57149" y="1685925"/>
          <a:ext cx="2905126" cy="11430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①まず対象</a:t>
          </a:r>
          <a:r>
            <a:rPr kumimoji="1" lang="en-US" altLang="ja-JP" sz="12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SPU</a:t>
          </a:r>
          <a:r>
            <a:rPr kumimoji="1" lang="ja-JP" altLang="ja-JP" sz="12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をチェック！黄色ボックス内の◯☓を選んで下さい。</a:t>
          </a:r>
          <a:endParaRPr lang="ja-JP" altLang="ja-JP" sz="1200" b="1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ja-JP" altLang="en-US" sz="12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1038223</xdr:colOff>
      <xdr:row>1</xdr:row>
      <xdr:rowOff>304800</xdr:rowOff>
    </xdr:from>
    <xdr:to>
      <xdr:col>8</xdr:col>
      <xdr:colOff>57149</xdr:colOff>
      <xdr:row>6</xdr:row>
      <xdr:rowOff>180974</xdr:rowOff>
    </xdr:to>
    <xdr:sp macro="" textlink="">
      <xdr:nvSpPr>
        <xdr:cNvPr id="11" name="右矢印 10"/>
        <xdr:cNvSpPr/>
      </xdr:nvSpPr>
      <xdr:spPr>
        <a:xfrm rot="5400000">
          <a:off x="4110037" y="2271711"/>
          <a:ext cx="1152524" cy="114301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</xdr:colOff>
      <xdr:row>0</xdr:row>
      <xdr:rowOff>1304924</xdr:rowOff>
    </xdr:from>
    <xdr:to>
      <xdr:col>11</xdr:col>
      <xdr:colOff>371475</xdr:colOff>
      <xdr:row>4</xdr:row>
      <xdr:rowOff>38099</xdr:rowOff>
    </xdr:to>
    <xdr:sp macro="" textlink="">
      <xdr:nvSpPr>
        <xdr:cNvPr id="6" name="角丸四角形 5"/>
        <xdr:cNvSpPr/>
      </xdr:nvSpPr>
      <xdr:spPr>
        <a:xfrm>
          <a:off x="3190876" y="1304924"/>
          <a:ext cx="3714749" cy="20669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2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②購入した品名と金額、利用ポイント数を記入して下さい。</a:t>
          </a:r>
          <a:endParaRPr kumimoji="1" lang="en-US" altLang="ja-JP" sz="1100">
            <a:solidFill>
              <a:schemeClr val="lt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合計金額</a:t>
          </a:r>
          <a:r>
            <a:rPr kumimoji="1" lang="ja-JP" altLang="en-US" sz="11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→合計金額計算用の税込金額</a:t>
          </a:r>
          <a:endParaRPr kumimoji="1" lang="en-US" altLang="ja-JP" sz="110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ポイント対象金額</a:t>
          </a:r>
          <a:r>
            <a:rPr kumimoji="1" lang="ja-JP" altLang="en-US" sz="11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→「税抜き金額に対してポイント計算」</a:t>
          </a:r>
          <a:r>
            <a:rPr kumimoji="1" lang="ja-JP" altLang="en-US" sz="110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</a:t>
          </a:r>
          <a:r>
            <a:rPr kumimoji="1" lang="ja-JP" altLang="en-US" sz="11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「税込み金額に対してポイント計算」</a:t>
          </a:r>
          <a:r>
            <a:rPr kumimoji="1" lang="ja-JP" altLang="en-US" sz="1100">
              <a:solidFill>
                <a:schemeClr val="bg1">
                  <a:lumMod val="95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される店舗で入力金額を変えてください。（例：楽天ブックスは税抜き金額に対してポイント不可されます）</a:t>
          </a:r>
          <a:endParaRPr lang="ja-JP" altLang="ja-JP">
            <a:solidFill>
              <a:schemeClr val="bg1">
                <a:lumMod val="95000"/>
              </a:schemeClr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257174</xdr:colOff>
      <xdr:row>1</xdr:row>
      <xdr:rowOff>361952</xdr:rowOff>
    </xdr:from>
    <xdr:to>
      <xdr:col>13</xdr:col>
      <xdr:colOff>371475</xdr:colOff>
      <xdr:row>4</xdr:row>
      <xdr:rowOff>161924</xdr:rowOff>
    </xdr:to>
    <xdr:sp macro="" textlink="">
      <xdr:nvSpPr>
        <xdr:cNvPr id="12" name="右矢印 11"/>
        <xdr:cNvSpPr/>
      </xdr:nvSpPr>
      <xdr:spPr>
        <a:xfrm rot="5400000">
          <a:off x="7419976" y="2466975"/>
          <a:ext cx="723897" cy="1143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228599</xdr:colOff>
      <xdr:row>1</xdr:row>
      <xdr:rowOff>381002</xdr:rowOff>
    </xdr:from>
    <xdr:to>
      <xdr:col>14</xdr:col>
      <xdr:colOff>323850</xdr:colOff>
      <xdr:row>4</xdr:row>
      <xdr:rowOff>161924</xdr:rowOff>
    </xdr:to>
    <xdr:sp macro="" textlink="">
      <xdr:nvSpPr>
        <xdr:cNvPr id="13" name="右矢印 12"/>
        <xdr:cNvSpPr/>
      </xdr:nvSpPr>
      <xdr:spPr>
        <a:xfrm rot="5400000">
          <a:off x="7896226" y="2486025"/>
          <a:ext cx="704847" cy="952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409575</xdr:colOff>
      <xdr:row>0</xdr:row>
      <xdr:rowOff>1300692</xdr:rowOff>
    </xdr:from>
    <xdr:to>
      <xdr:col>18</xdr:col>
      <xdr:colOff>428625</xdr:colOff>
      <xdr:row>2</xdr:row>
      <xdr:rowOff>157692</xdr:rowOff>
    </xdr:to>
    <xdr:sp macro="" textlink="">
      <xdr:nvSpPr>
        <xdr:cNvPr id="3" name="角丸四角形 2"/>
        <xdr:cNvSpPr/>
      </xdr:nvSpPr>
      <xdr:spPr>
        <a:xfrm>
          <a:off x="7923742" y="1300692"/>
          <a:ext cx="3490383" cy="185208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通常ポイント（通常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P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・「合計金額（税抜）に１％付与」か「合計金額（税込）に１％付与」の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通りあり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カード利用ポイント（楽天カード）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・使用ポイントを差し引いた支払い金額に対して付与される</a:t>
          </a:r>
        </a:p>
      </xdr:txBody>
    </xdr:sp>
    <xdr:clientData/>
  </xdr:twoCellAnchor>
  <xdr:twoCellAnchor>
    <xdr:from>
      <xdr:col>25</xdr:col>
      <xdr:colOff>212725</xdr:colOff>
      <xdr:row>1</xdr:row>
      <xdr:rowOff>284696</xdr:rowOff>
    </xdr:from>
    <xdr:to>
      <xdr:col>25</xdr:col>
      <xdr:colOff>482599</xdr:colOff>
      <xdr:row>4</xdr:row>
      <xdr:rowOff>141817</xdr:rowOff>
    </xdr:to>
    <xdr:sp macro="" textlink="">
      <xdr:nvSpPr>
        <xdr:cNvPr id="15" name="右矢印 14"/>
        <xdr:cNvSpPr/>
      </xdr:nvSpPr>
      <xdr:spPr>
        <a:xfrm rot="5400000">
          <a:off x="14500226" y="2951695"/>
          <a:ext cx="777871" cy="269874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158751</xdr:colOff>
      <xdr:row>0</xdr:row>
      <xdr:rowOff>1204383</xdr:rowOff>
    </xdr:from>
    <xdr:to>
      <xdr:col>27</xdr:col>
      <xdr:colOff>558800</xdr:colOff>
      <xdr:row>1</xdr:row>
      <xdr:rowOff>156634</xdr:rowOff>
    </xdr:to>
    <xdr:sp macro="" textlink="">
      <xdr:nvSpPr>
        <xdr:cNvPr id="14" name="角丸四角形 13"/>
        <xdr:cNvSpPr/>
      </xdr:nvSpPr>
      <xdr:spPr>
        <a:xfrm>
          <a:off x="13176251" y="1204383"/>
          <a:ext cx="3268132" cy="1365251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③他に限定ポイントアップあれば倍率を入力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毎月</a:t>
          </a:r>
          <a:r>
            <a:rPr lang="en-US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</a:t>
          </a:r>
          <a:r>
            <a:rPr lang="en-US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の付く日は　楽天カードご利用でポイント</a:t>
          </a:r>
          <a:r>
            <a:rPr lang="en-US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倍、ヴィッセル・楽天勝利で</a:t>
          </a:r>
          <a:r>
            <a:rPr lang="en-US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倍等</a:t>
          </a:r>
          <a:endParaRPr kumimoji="1" lang="ja-JP" altLang="en-US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30</xdr:col>
      <xdr:colOff>9524</xdr:colOff>
      <xdr:row>1</xdr:row>
      <xdr:rowOff>285753</xdr:rowOff>
    </xdr:from>
    <xdr:to>
      <xdr:col>30</xdr:col>
      <xdr:colOff>190499</xdr:colOff>
      <xdr:row>7</xdr:row>
      <xdr:rowOff>2</xdr:rowOff>
    </xdr:to>
    <xdr:sp macro="" textlink="">
      <xdr:nvSpPr>
        <xdr:cNvPr id="17" name="右矢印 16"/>
        <xdr:cNvSpPr/>
      </xdr:nvSpPr>
      <xdr:spPr>
        <a:xfrm rot="5400000">
          <a:off x="13982700" y="2590802"/>
          <a:ext cx="1190624" cy="18097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391583</xdr:colOff>
      <xdr:row>0</xdr:row>
      <xdr:rowOff>1152525</xdr:rowOff>
    </xdr:from>
    <xdr:to>
      <xdr:col>33</xdr:col>
      <xdr:colOff>253999</xdr:colOff>
      <xdr:row>1</xdr:row>
      <xdr:rowOff>295276</xdr:rowOff>
    </xdr:to>
    <xdr:sp macro="" textlink="">
      <xdr:nvSpPr>
        <xdr:cNvPr id="16" name="角丸四角形 15"/>
        <xdr:cNvSpPr/>
      </xdr:nvSpPr>
      <xdr:spPr>
        <a:xfrm>
          <a:off x="16880416" y="1152525"/>
          <a:ext cx="2148416" cy="1555751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④店舗独自ポイントアップがあれば倍率を入力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ベースポイントは除いた倍率（</a:t>
          </a:r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-1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）を入力</a:t>
          </a:r>
          <a:endParaRPr kumimoji="1" lang="en-US" altLang="ja-JP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847725</xdr:colOff>
      <xdr:row>21</xdr:row>
      <xdr:rowOff>158749</xdr:rowOff>
    </xdr:from>
    <xdr:to>
      <xdr:col>16</xdr:col>
      <xdr:colOff>295275</xdr:colOff>
      <xdr:row>31</xdr:row>
      <xdr:rowOff>152399</xdr:rowOff>
    </xdr:to>
    <xdr:sp macro="" textlink="">
      <xdr:nvSpPr>
        <xdr:cNvPr id="18" name="角丸四角形 17"/>
        <xdr:cNvSpPr/>
      </xdr:nvSpPr>
      <xdr:spPr>
        <a:xfrm>
          <a:off x="7483475" y="6635749"/>
          <a:ext cx="2781300" cy="1940983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⑤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購入ショップ数</a:t>
          </a: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2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貰えるポイント数は</a:t>
          </a:r>
          <a:endParaRPr kumimoji="1" lang="en-US" altLang="ja-JP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・通常</a:t>
          </a:r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P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ｘ（購入ショップ数－</a:t>
          </a:r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  <a:endParaRPr kumimoji="1" lang="en-US" altLang="ja-JP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・上限</a:t>
          </a:r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万ポイント</a:t>
          </a:r>
          <a:endParaRPr kumimoji="1" lang="en-US" altLang="ja-JP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・上限ショップ数</a:t>
          </a:r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10</a:t>
          </a:r>
          <a:endParaRPr kumimoji="1" lang="ja-JP" altLang="en-US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42862</xdr:colOff>
      <xdr:row>26</xdr:row>
      <xdr:rowOff>138111</xdr:rowOff>
    </xdr:from>
    <xdr:to>
      <xdr:col>10</xdr:col>
      <xdr:colOff>857250</xdr:colOff>
      <xdr:row>27</xdr:row>
      <xdr:rowOff>95249</xdr:rowOff>
    </xdr:to>
    <xdr:sp macro="" textlink="">
      <xdr:nvSpPr>
        <xdr:cNvPr id="20" name="右矢印 19"/>
        <xdr:cNvSpPr/>
      </xdr:nvSpPr>
      <xdr:spPr>
        <a:xfrm rot="10800000">
          <a:off x="5700712" y="6043611"/>
          <a:ext cx="814388" cy="128588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18</xdr:col>
      <xdr:colOff>9526</xdr:colOff>
      <xdr:row>0</xdr:row>
      <xdr:rowOff>1301750</xdr:rowOff>
    </xdr:to>
    <xdr:sp macro="" textlink="">
      <xdr:nvSpPr>
        <xdr:cNvPr id="21" name="角丸四角形 20">
          <a:hlinkClick xmlns:r="http://schemas.openxmlformats.org/officeDocument/2006/relationships" r:id="rId1"/>
        </xdr:cNvPr>
        <xdr:cNvSpPr/>
      </xdr:nvSpPr>
      <xdr:spPr>
        <a:xfrm>
          <a:off x="0" y="9525"/>
          <a:ext cx="10995026" cy="12922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楽天スーパーセール、お買い物マラソン攻略エクセル</a:t>
          </a:r>
          <a:r>
            <a:rPr kumimoji="1" lang="ja-JP" altLang="en-US" sz="1100"/>
            <a:t>　</a:t>
          </a:r>
          <a:r>
            <a:rPr kumimoji="1" lang="en-US" altLang="ja-JP" sz="18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ver1.2</a:t>
          </a:r>
        </a:p>
        <a:p>
          <a:pPr algn="r"/>
          <a:r>
            <a:rPr kumimoji="1" lang="ja-JP" altLang="en-US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作成者：</a:t>
          </a:r>
          <a:r>
            <a:rPr kumimoji="1" lang="ja-JP" altLang="en-US" sz="1200" u="sng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すずパパ</a:t>
          </a:r>
          <a:endParaRPr kumimoji="1" lang="en-US" altLang="ja-JP" sz="1200" u="sng">
            <a:latin typeface="たぬき油性マジック" panose="02000600000000000000" pitchFamily="2" charset="-128"/>
            <a:ea typeface="たぬき油性マジック" panose="02000600000000000000" pitchFamily="2" charset="-128"/>
          </a:endParaRPr>
        </a:p>
        <a:p>
          <a:pPr algn="r"/>
          <a:r>
            <a:rPr kumimoji="1" lang="ja-JP" altLang="en-US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作成：</a:t>
          </a:r>
          <a:r>
            <a:rPr kumimoji="1" lang="en-US" altLang="ja-JP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2018</a:t>
          </a:r>
          <a:r>
            <a:rPr kumimoji="1" lang="ja-JP" altLang="en-US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年</a:t>
          </a:r>
          <a:r>
            <a:rPr kumimoji="1" lang="en-US" altLang="ja-JP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5</a:t>
          </a:r>
          <a:r>
            <a:rPr kumimoji="1" lang="ja-JP" altLang="en-US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月</a:t>
          </a:r>
          <a:r>
            <a:rPr kumimoji="1" lang="en-US" altLang="ja-JP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11</a:t>
          </a:r>
          <a:r>
            <a:rPr kumimoji="1" lang="ja-JP" altLang="en-US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日</a:t>
          </a:r>
          <a:endParaRPr kumimoji="1" lang="en-US" altLang="ja-JP" sz="1200">
            <a:latin typeface="たぬき油性マジック" panose="02000600000000000000" pitchFamily="2" charset="-128"/>
            <a:ea typeface="たぬき油性マジック" panose="02000600000000000000" pitchFamily="2" charset="-128"/>
          </a:endParaRPr>
        </a:p>
        <a:p>
          <a:pPr algn="r"/>
          <a:r>
            <a:rPr kumimoji="1" lang="ja-JP" altLang="en-US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更新：</a:t>
          </a:r>
          <a:r>
            <a:rPr kumimoji="1" lang="en-US" altLang="ja-JP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2018</a:t>
          </a:r>
          <a:r>
            <a:rPr kumimoji="1" lang="ja-JP" altLang="en-US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年</a:t>
          </a:r>
          <a:r>
            <a:rPr kumimoji="1" lang="en-US" altLang="ja-JP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10</a:t>
          </a:r>
          <a:r>
            <a:rPr kumimoji="1" lang="ja-JP" altLang="en-US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月</a:t>
          </a:r>
          <a:r>
            <a:rPr kumimoji="1" lang="en-US" altLang="ja-JP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5</a:t>
          </a:r>
          <a:r>
            <a:rPr kumimoji="1" lang="ja-JP" altLang="en-US" sz="1200">
              <a:latin typeface="たぬき油性マジック" panose="02000600000000000000" pitchFamily="2" charset="-128"/>
              <a:ea typeface="たぬき油性マジック" panose="02000600000000000000" pitchFamily="2" charset="-128"/>
            </a:rPr>
            <a:t>日</a:t>
          </a:r>
        </a:p>
      </xdr:txBody>
    </xdr:sp>
    <xdr:clientData/>
  </xdr:twoCellAnchor>
  <xdr:twoCellAnchor>
    <xdr:from>
      <xdr:col>17</xdr:col>
      <xdr:colOff>180975</xdr:colOff>
      <xdr:row>21</xdr:row>
      <xdr:rowOff>137583</xdr:rowOff>
    </xdr:from>
    <xdr:to>
      <xdr:col>21</xdr:col>
      <xdr:colOff>133350</xdr:colOff>
      <xdr:row>25</xdr:row>
      <xdr:rowOff>152399</xdr:rowOff>
    </xdr:to>
    <xdr:sp macro="" textlink="">
      <xdr:nvSpPr>
        <xdr:cNvPr id="2" name="角丸四角形 1"/>
        <xdr:cNvSpPr/>
      </xdr:nvSpPr>
      <xdr:spPr>
        <a:xfrm>
          <a:off x="10658475" y="6614583"/>
          <a:ext cx="1984375" cy="713316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まとめ</a:t>
          </a:r>
        </a:p>
      </xdr:txBody>
    </xdr:sp>
    <xdr:clientData/>
  </xdr:twoCellAnchor>
  <xdr:twoCellAnchor>
    <xdr:from>
      <xdr:col>2</xdr:col>
      <xdr:colOff>116417</xdr:colOff>
      <xdr:row>33</xdr:row>
      <xdr:rowOff>42334</xdr:rowOff>
    </xdr:from>
    <xdr:to>
      <xdr:col>14</xdr:col>
      <xdr:colOff>190500</xdr:colOff>
      <xdr:row>39</xdr:row>
      <xdr:rowOff>127001</xdr:rowOff>
    </xdr:to>
    <xdr:sp macro="" textlink="">
      <xdr:nvSpPr>
        <xdr:cNvPr id="4" name="正方形/長方形 3"/>
        <xdr:cNvSpPr/>
      </xdr:nvSpPr>
      <xdr:spPr>
        <a:xfrm>
          <a:off x="1936750" y="8794751"/>
          <a:ext cx="7207250" cy="124883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黄色のボックス内のみ記入！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7"/>
  <sheetViews>
    <sheetView showGridLines="0" tabSelected="1" zoomScale="90" zoomScaleNormal="90" workbookViewId="0">
      <selection activeCell="Z9" sqref="Z9"/>
    </sheetView>
  </sheetViews>
  <sheetFormatPr defaultRowHeight="13.5" x14ac:dyDescent="0.15"/>
  <cols>
    <col min="1" max="1" width="2" customWidth="1"/>
    <col min="2" max="2" width="22" bestFit="1" customWidth="1"/>
    <col min="3" max="3" width="5.25" bestFit="1" customWidth="1"/>
    <col min="4" max="4" width="7.125" bestFit="1" customWidth="1"/>
    <col min="5" max="5" width="2.5" bestFit="1" customWidth="1"/>
    <col min="6" max="6" width="3" customWidth="1"/>
    <col min="7" max="7" width="5.25" bestFit="1" customWidth="1"/>
    <col min="8" max="8" width="14.375" customWidth="1"/>
    <col min="9" max="10" width="12.75" customWidth="1"/>
    <col min="11" max="11" width="11.5" bestFit="1" customWidth="1"/>
    <col min="12" max="12" width="8.875" bestFit="1" customWidth="1"/>
    <col min="13" max="13" width="3.375" customWidth="1"/>
    <col min="14" max="25" width="6.625" style="24" customWidth="1"/>
    <col min="26" max="26" width="8" customWidth="1"/>
    <col min="27" max="27" width="6.875" customWidth="1"/>
    <col min="28" max="28" width="8.75" bestFit="1" customWidth="1"/>
    <col min="29" max="29" width="1.75" customWidth="1"/>
    <col min="30" max="30" width="10.75" customWidth="1"/>
    <col min="31" max="31" width="6.375" bestFit="1" customWidth="1"/>
    <col min="32" max="32" width="9.875" bestFit="1" customWidth="1"/>
    <col min="33" max="33" width="3" customWidth="1"/>
    <col min="34" max="34" width="38.875" customWidth="1"/>
  </cols>
  <sheetData>
    <row r="1" spans="2:34" ht="189.75" customHeight="1" x14ac:dyDescent="0.15"/>
    <row r="2" spans="2:34" ht="45.75" customHeight="1" x14ac:dyDescent="0.15"/>
    <row r="4" spans="2:34" ht="13.5" customHeight="1" x14ac:dyDescent="0.15">
      <c r="N4" s="103" t="s">
        <v>37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E4" s="98" t="s">
        <v>39</v>
      </c>
      <c r="AF4" s="98"/>
      <c r="AH4" s="96" t="s">
        <v>48</v>
      </c>
    </row>
    <row r="5" spans="2:34" ht="15" customHeight="1" x14ac:dyDescent="0.15">
      <c r="N5" s="105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E5" s="98"/>
      <c r="AF5" s="98"/>
      <c r="AH5" s="97"/>
    </row>
    <row r="6" spans="2:34" ht="14.25" thickBot="1" x14ac:dyDescent="0.2">
      <c r="B6" s="1" t="s">
        <v>36</v>
      </c>
      <c r="C6" s="1" t="s">
        <v>13</v>
      </c>
      <c r="D6" s="9" t="s">
        <v>6</v>
      </c>
      <c r="E6" s="1"/>
      <c r="N6" s="45" t="str">
        <f>D7</f>
        <v>◯</v>
      </c>
      <c r="O6" s="45" t="str">
        <f>D8</f>
        <v>◯</v>
      </c>
      <c r="P6" s="45" t="str">
        <f>D9</f>
        <v>☓</v>
      </c>
      <c r="Q6" s="45" t="str">
        <f>D10</f>
        <v>◯</v>
      </c>
      <c r="R6" s="45" t="str">
        <f>D11</f>
        <v>◯</v>
      </c>
      <c r="S6" s="45" t="str">
        <f>D12</f>
        <v>☓</v>
      </c>
      <c r="T6" s="45" t="str">
        <f>D13</f>
        <v>◯</v>
      </c>
      <c r="U6" s="45" t="str">
        <f>D14</f>
        <v>☓</v>
      </c>
      <c r="V6" s="45" t="str">
        <f>D15</f>
        <v>☓</v>
      </c>
      <c r="W6" s="45" t="str">
        <f>D16</f>
        <v>◯</v>
      </c>
      <c r="X6" s="45" t="str">
        <f>D17</f>
        <v>☓</v>
      </c>
      <c r="Y6" s="45" t="str">
        <f>D18</f>
        <v>☓</v>
      </c>
      <c r="Z6" s="35"/>
      <c r="AA6" s="35"/>
      <c r="AB6" s="1"/>
      <c r="AE6" s="1"/>
      <c r="AF6" s="1"/>
      <c r="AH6" s="1"/>
    </row>
    <row r="7" spans="2:34" ht="14.25" thickBot="1" x14ac:dyDescent="0.2">
      <c r="B7" s="1" t="s">
        <v>1</v>
      </c>
      <c r="C7" s="3">
        <v>1</v>
      </c>
      <c r="D7" s="6" t="s">
        <v>7</v>
      </c>
      <c r="E7" s="4">
        <f>IF(D7="◯",C7,0)</f>
        <v>1</v>
      </c>
      <c r="N7" s="25" t="s">
        <v>17</v>
      </c>
      <c r="O7" s="25" t="s">
        <v>18</v>
      </c>
      <c r="P7" s="25" t="s">
        <v>19</v>
      </c>
      <c r="Q7" s="25" t="s">
        <v>57</v>
      </c>
      <c r="R7" s="25" t="s">
        <v>22</v>
      </c>
      <c r="S7" s="25" t="s">
        <v>58</v>
      </c>
      <c r="T7" s="25" t="s">
        <v>20</v>
      </c>
      <c r="U7" s="25" t="s">
        <v>59</v>
      </c>
      <c r="V7" s="33" t="s">
        <v>60</v>
      </c>
      <c r="W7" s="25" t="s">
        <v>23</v>
      </c>
      <c r="X7" s="74" t="s">
        <v>21</v>
      </c>
      <c r="Y7" s="74" t="s">
        <v>61</v>
      </c>
      <c r="Z7" s="73"/>
      <c r="AA7" s="32"/>
      <c r="AB7" s="34" t="s">
        <v>24</v>
      </c>
      <c r="AE7" s="1"/>
      <c r="AF7" s="1"/>
      <c r="AH7" s="1"/>
    </row>
    <row r="8" spans="2:34" ht="14.25" thickBot="1" x14ac:dyDescent="0.2">
      <c r="B8" s="1" t="s">
        <v>2</v>
      </c>
      <c r="C8" s="3">
        <v>2</v>
      </c>
      <c r="D8" s="7" t="s">
        <v>8</v>
      </c>
      <c r="E8" s="4">
        <f t="shared" ref="E8:E18" si="0">IF(D8="◯",C8,0)</f>
        <v>2</v>
      </c>
      <c r="G8" s="10"/>
      <c r="H8" s="15" t="s">
        <v>14</v>
      </c>
      <c r="I8" s="36" t="s">
        <v>44</v>
      </c>
      <c r="J8" s="36" t="s">
        <v>47</v>
      </c>
      <c r="K8" s="15" t="s">
        <v>15</v>
      </c>
      <c r="L8" s="11" t="s">
        <v>16</v>
      </c>
      <c r="N8" s="26" t="s">
        <v>25</v>
      </c>
      <c r="O8" s="26">
        <v>2</v>
      </c>
      <c r="P8" s="26">
        <v>2</v>
      </c>
      <c r="Q8" s="26">
        <v>1</v>
      </c>
      <c r="R8" s="26">
        <v>1</v>
      </c>
      <c r="S8" s="26">
        <v>1</v>
      </c>
      <c r="T8" s="26">
        <v>2</v>
      </c>
      <c r="U8" s="26">
        <v>1</v>
      </c>
      <c r="V8" s="31">
        <v>1</v>
      </c>
      <c r="W8" s="31">
        <v>1</v>
      </c>
      <c r="X8" s="26">
        <v>1</v>
      </c>
      <c r="Y8" s="26">
        <v>1</v>
      </c>
      <c r="Z8" s="73">
        <v>0</v>
      </c>
      <c r="AA8" s="32">
        <v>0</v>
      </c>
      <c r="AB8" s="4"/>
      <c r="AE8" s="46" t="s">
        <v>32</v>
      </c>
      <c r="AF8" s="2" t="s">
        <v>26</v>
      </c>
      <c r="AH8" s="1"/>
    </row>
    <row r="9" spans="2:34" x14ac:dyDescent="0.15">
      <c r="B9" s="1" t="s">
        <v>3</v>
      </c>
      <c r="C9" s="3">
        <v>2</v>
      </c>
      <c r="D9" s="7" t="s">
        <v>9</v>
      </c>
      <c r="E9" s="4">
        <f t="shared" si="0"/>
        <v>0</v>
      </c>
      <c r="G9" s="13">
        <v>1</v>
      </c>
      <c r="H9" s="16" t="s">
        <v>46</v>
      </c>
      <c r="I9" s="17">
        <v>1024</v>
      </c>
      <c r="J9" s="68">
        <f>1024/1.08</f>
        <v>948.14814814814804</v>
      </c>
      <c r="K9" s="22">
        <v>0</v>
      </c>
      <c r="L9" s="21">
        <f>I9-K9</f>
        <v>1024</v>
      </c>
      <c r="N9" s="42">
        <f>ROUNDDOWN(J9*0.01,0)</f>
        <v>9</v>
      </c>
      <c r="O9" s="42">
        <f>IF($O$6="◯",ROUNDDOWN($L9*0.01,0)*O$8,0)</f>
        <v>20</v>
      </c>
      <c r="P9" s="42">
        <f>IF($P$6="◯",ROUNDDOWN($L9*0.01,0)*P$8,0)</f>
        <v>0</v>
      </c>
      <c r="Q9" s="42">
        <f>IF($Q$6="◯",ROUNDDOWN($L9*0.01,0)*Q$8,0)</f>
        <v>10</v>
      </c>
      <c r="R9" s="42">
        <f>IF($R$6="◯",ROUNDDOWN($L9*0.01,0)*R$8,0)</f>
        <v>10</v>
      </c>
      <c r="S9" s="42">
        <f>IF($S$6="◯",ROUNDDOWN($L9*0.01,0)*S$8,0)</f>
        <v>0</v>
      </c>
      <c r="T9" s="42">
        <f>IF($T$6="◯",ROUNDDOWN($L9*0.01,0)*T$8,0)</f>
        <v>20</v>
      </c>
      <c r="U9" s="42">
        <f>IF($UO$6="◯",ROUNDDOWN($L9*0.01,0)*U$8,0)</f>
        <v>0</v>
      </c>
      <c r="V9" s="42">
        <f>IF($V$6="◯",ROUNDDOWN($L9*0.01,0)*V$8,0)</f>
        <v>0</v>
      </c>
      <c r="W9" s="42">
        <f>IF($W$6="◯",ROUNDDOWN($L9*0.01,0)*W$8,0)</f>
        <v>10</v>
      </c>
      <c r="X9" s="42">
        <f>IF($X$6="◯",ROUNDDOWN($L9*0.01,0)*X$8,0)</f>
        <v>0</v>
      </c>
      <c r="Y9" s="42">
        <f>IF($Y$6="◯",ROUNDDOWN($L9*0.01,0)*Y$8,0)</f>
        <v>0</v>
      </c>
      <c r="Z9" s="42">
        <f>(N9*$Z$8)</f>
        <v>0</v>
      </c>
      <c r="AA9" s="43">
        <f>N9*$AA$8</f>
        <v>0</v>
      </c>
      <c r="AB9" s="12">
        <f>SUM(N9:AA9)</f>
        <v>79</v>
      </c>
      <c r="AE9" s="48">
        <v>1</v>
      </c>
      <c r="AF9" s="51">
        <f t="shared" ref="AF9:AF18" si="1">N9*AE9</f>
        <v>9</v>
      </c>
      <c r="AH9" s="1"/>
    </row>
    <row r="10" spans="2:34" x14ac:dyDescent="0.15">
      <c r="B10" s="1" t="s">
        <v>52</v>
      </c>
      <c r="C10" s="3">
        <v>1</v>
      </c>
      <c r="D10" s="7" t="s">
        <v>7</v>
      </c>
      <c r="E10" s="4">
        <f t="shared" si="0"/>
        <v>1</v>
      </c>
      <c r="G10" s="13">
        <v>2</v>
      </c>
      <c r="H10" s="18" t="s">
        <v>49</v>
      </c>
      <c r="I10" s="19">
        <v>6510</v>
      </c>
      <c r="J10" s="69">
        <v>6510</v>
      </c>
      <c r="K10" s="23">
        <v>0</v>
      </c>
      <c r="L10" s="21">
        <f t="shared" ref="L10:L18" si="2">I10-K10</f>
        <v>6510</v>
      </c>
      <c r="N10" s="42">
        <f t="shared" ref="N10:N18" si="3">ROUNDDOWN(J10*0.01,0)</f>
        <v>65</v>
      </c>
      <c r="O10" s="42">
        <f t="shared" ref="O10:O18" si="4">IF($O$6="◯",ROUNDDOWN($L10*0.01,0)*O$8,0)</f>
        <v>130</v>
      </c>
      <c r="P10" s="42">
        <f t="shared" ref="P10:P18" si="5">IF($P$6="◯",ROUNDDOWN($L10*0.01,0)*P$8,0)</f>
        <v>0</v>
      </c>
      <c r="Q10" s="42">
        <f t="shared" ref="Q10:Q18" si="6">IF($Q$6="◯",ROUNDDOWN($L10*0.01,0)*Q$8,0)</f>
        <v>65</v>
      </c>
      <c r="R10" s="42">
        <f t="shared" ref="R10:R18" si="7">IF($R$6="◯",ROUNDDOWN($L10*0.01,0)*R$8,0)</f>
        <v>65</v>
      </c>
      <c r="S10" s="42">
        <f t="shared" ref="S10:S18" si="8">IF($S$6="◯",ROUNDDOWN($L10*0.01,0)*S$8,0)</f>
        <v>0</v>
      </c>
      <c r="T10" s="42">
        <f t="shared" ref="T10:T18" si="9">IF($T$6="◯",ROUNDDOWN($L10*0.01,0)*T$8,0)</f>
        <v>130</v>
      </c>
      <c r="U10" s="42">
        <f t="shared" ref="U10:U18" si="10">IF($UO$6="◯",ROUNDDOWN($L10*0.01,0)*U$8,0)</f>
        <v>0</v>
      </c>
      <c r="V10" s="42">
        <f t="shared" ref="V10:V18" si="11">IF($V$6="◯",ROUNDDOWN($L10*0.01,0)*V$8,0)</f>
        <v>0</v>
      </c>
      <c r="W10" s="42">
        <f t="shared" ref="W10:W18" si="12">IF($W$6="◯",ROUNDDOWN($L10*0.01,0)*W$8,0)</f>
        <v>65</v>
      </c>
      <c r="X10" s="42">
        <f t="shared" ref="X10:X18" si="13">IF($X$6="◯",ROUNDDOWN($L10*0.01,0)*X$8,0)</f>
        <v>0</v>
      </c>
      <c r="Y10" s="42">
        <f t="shared" ref="Y10:Y18" si="14">IF($Y$6="◯",ROUNDDOWN($L10*0.01,0)*Y$8,0)</f>
        <v>0</v>
      </c>
      <c r="Z10" s="42">
        <f t="shared" ref="Z10:Z18" si="15">(N10*$Z$8)</f>
        <v>0</v>
      </c>
      <c r="AA10" s="43">
        <f t="shared" ref="AA10:AA18" si="16">N10*$AA$8</f>
        <v>0</v>
      </c>
      <c r="AB10" s="12">
        <f t="shared" ref="AB10:AB18" si="17">SUM(N10:AA10)</f>
        <v>520</v>
      </c>
      <c r="AE10" s="49">
        <v>0</v>
      </c>
      <c r="AF10" s="51">
        <f t="shared" si="1"/>
        <v>0</v>
      </c>
      <c r="AH10" s="1"/>
    </row>
    <row r="11" spans="2:34" x14ac:dyDescent="0.15">
      <c r="B11" s="1" t="s">
        <v>51</v>
      </c>
      <c r="C11" s="3">
        <v>1</v>
      </c>
      <c r="D11" s="7" t="s">
        <v>7</v>
      </c>
      <c r="E11" s="4">
        <f t="shared" si="0"/>
        <v>1</v>
      </c>
      <c r="G11" s="13">
        <v>3</v>
      </c>
      <c r="H11" s="18" t="s">
        <v>50</v>
      </c>
      <c r="I11" s="19">
        <v>1070</v>
      </c>
      <c r="J11" s="69">
        <v>1120</v>
      </c>
      <c r="K11" s="23">
        <v>0</v>
      </c>
      <c r="L11" s="21">
        <f t="shared" si="2"/>
        <v>1070</v>
      </c>
      <c r="N11" s="42">
        <f t="shared" si="3"/>
        <v>11</v>
      </c>
      <c r="O11" s="42">
        <f>IF($O$6="◯",ROUNDDOWN($L11*0.01,0)*O$8,0)</f>
        <v>20</v>
      </c>
      <c r="P11" s="42">
        <f t="shared" si="5"/>
        <v>0</v>
      </c>
      <c r="Q11" s="42">
        <f t="shared" si="6"/>
        <v>10</v>
      </c>
      <c r="R11" s="42">
        <f t="shared" si="7"/>
        <v>10</v>
      </c>
      <c r="S11" s="42">
        <f t="shared" si="8"/>
        <v>0</v>
      </c>
      <c r="T11" s="42">
        <f t="shared" si="9"/>
        <v>20</v>
      </c>
      <c r="U11" s="42">
        <f t="shared" si="10"/>
        <v>0</v>
      </c>
      <c r="V11" s="42">
        <f t="shared" si="11"/>
        <v>0</v>
      </c>
      <c r="W11" s="42">
        <f t="shared" si="12"/>
        <v>10</v>
      </c>
      <c r="X11" s="42">
        <f t="shared" si="13"/>
        <v>0</v>
      </c>
      <c r="Y11" s="42">
        <f t="shared" si="14"/>
        <v>0</v>
      </c>
      <c r="Z11" s="42">
        <f t="shared" si="15"/>
        <v>0</v>
      </c>
      <c r="AA11" s="43">
        <f t="shared" si="16"/>
        <v>0</v>
      </c>
      <c r="AB11" s="12">
        <f t="shared" si="17"/>
        <v>81</v>
      </c>
      <c r="AE11" s="49">
        <v>0</v>
      </c>
      <c r="AF11" s="51">
        <f t="shared" si="1"/>
        <v>0</v>
      </c>
      <c r="AH11" s="1"/>
    </row>
    <row r="12" spans="2:34" x14ac:dyDescent="0.15">
      <c r="B12" s="1" t="s">
        <v>53</v>
      </c>
      <c r="C12" s="3">
        <v>1</v>
      </c>
      <c r="D12" s="7" t="s">
        <v>9</v>
      </c>
      <c r="E12" s="4">
        <f t="shared" si="0"/>
        <v>0</v>
      </c>
      <c r="G12" s="13">
        <v>4</v>
      </c>
      <c r="H12" s="18"/>
      <c r="I12" s="19"/>
      <c r="J12" s="69"/>
      <c r="K12" s="23">
        <v>0</v>
      </c>
      <c r="L12" s="21">
        <f t="shared" si="2"/>
        <v>0</v>
      </c>
      <c r="N12" s="42">
        <f t="shared" si="3"/>
        <v>0</v>
      </c>
      <c r="O12" s="42">
        <f t="shared" si="4"/>
        <v>0</v>
      </c>
      <c r="P12" s="42">
        <f t="shared" si="5"/>
        <v>0</v>
      </c>
      <c r="Q12" s="42">
        <f t="shared" si="6"/>
        <v>0</v>
      </c>
      <c r="R12" s="42">
        <f t="shared" si="7"/>
        <v>0</v>
      </c>
      <c r="S12" s="42">
        <f t="shared" si="8"/>
        <v>0</v>
      </c>
      <c r="T12" s="42">
        <f t="shared" si="9"/>
        <v>0</v>
      </c>
      <c r="U12" s="42">
        <f t="shared" si="10"/>
        <v>0</v>
      </c>
      <c r="V12" s="42">
        <f t="shared" si="11"/>
        <v>0</v>
      </c>
      <c r="W12" s="42">
        <f t="shared" si="12"/>
        <v>0</v>
      </c>
      <c r="X12" s="42">
        <f t="shared" si="13"/>
        <v>0</v>
      </c>
      <c r="Y12" s="42">
        <f t="shared" si="14"/>
        <v>0</v>
      </c>
      <c r="Z12" s="42">
        <f t="shared" si="15"/>
        <v>0</v>
      </c>
      <c r="AA12" s="43">
        <f t="shared" si="16"/>
        <v>0</v>
      </c>
      <c r="AB12" s="12">
        <f t="shared" si="17"/>
        <v>0</v>
      </c>
      <c r="AE12" s="49">
        <v>0</v>
      </c>
      <c r="AF12" s="51">
        <f t="shared" si="1"/>
        <v>0</v>
      </c>
      <c r="AH12" s="1"/>
    </row>
    <row r="13" spans="2:34" x14ac:dyDescent="0.15">
      <c r="B13" s="1" t="s">
        <v>54</v>
      </c>
      <c r="C13" s="3">
        <v>2</v>
      </c>
      <c r="D13" s="7" t="s">
        <v>7</v>
      </c>
      <c r="E13" s="4">
        <f t="shared" si="0"/>
        <v>2</v>
      </c>
      <c r="G13" s="13">
        <v>5</v>
      </c>
      <c r="H13" s="18"/>
      <c r="I13" s="19"/>
      <c r="J13" s="69"/>
      <c r="K13" s="23">
        <v>0</v>
      </c>
      <c r="L13" s="21">
        <f t="shared" si="2"/>
        <v>0</v>
      </c>
      <c r="N13" s="42">
        <f t="shared" si="3"/>
        <v>0</v>
      </c>
      <c r="O13" s="42">
        <f t="shared" si="4"/>
        <v>0</v>
      </c>
      <c r="P13" s="42">
        <f t="shared" si="5"/>
        <v>0</v>
      </c>
      <c r="Q13" s="42">
        <f t="shared" si="6"/>
        <v>0</v>
      </c>
      <c r="R13" s="42">
        <f t="shared" si="7"/>
        <v>0</v>
      </c>
      <c r="S13" s="42">
        <f t="shared" si="8"/>
        <v>0</v>
      </c>
      <c r="T13" s="42">
        <f t="shared" si="9"/>
        <v>0</v>
      </c>
      <c r="U13" s="42">
        <f t="shared" si="10"/>
        <v>0</v>
      </c>
      <c r="V13" s="42">
        <f t="shared" si="11"/>
        <v>0</v>
      </c>
      <c r="W13" s="42">
        <f t="shared" si="12"/>
        <v>0</v>
      </c>
      <c r="X13" s="42">
        <f t="shared" si="13"/>
        <v>0</v>
      </c>
      <c r="Y13" s="42">
        <f t="shared" si="14"/>
        <v>0</v>
      </c>
      <c r="Z13" s="42">
        <f t="shared" si="15"/>
        <v>0</v>
      </c>
      <c r="AA13" s="43">
        <f t="shared" si="16"/>
        <v>0</v>
      </c>
      <c r="AB13" s="12">
        <f t="shared" si="17"/>
        <v>0</v>
      </c>
      <c r="AE13" s="49">
        <v>0</v>
      </c>
      <c r="AF13" s="51">
        <f t="shared" si="1"/>
        <v>0</v>
      </c>
      <c r="AH13" s="1"/>
    </row>
    <row r="14" spans="2:34" x14ac:dyDescent="0.15">
      <c r="B14" s="1" t="s">
        <v>55</v>
      </c>
      <c r="C14" s="3">
        <v>1</v>
      </c>
      <c r="D14" s="7" t="s">
        <v>9</v>
      </c>
      <c r="E14" s="4">
        <f t="shared" si="0"/>
        <v>0</v>
      </c>
      <c r="G14" s="13">
        <v>6</v>
      </c>
      <c r="H14" s="18"/>
      <c r="I14" s="19">
        <v>0</v>
      </c>
      <c r="J14" s="69"/>
      <c r="K14" s="23">
        <v>0</v>
      </c>
      <c r="L14" s="21">
        <f t="shared" si="2"/>
        <v>0</v>
      </c>
      <c r="N14" s="42">
        <f t="shared" si="3"/>
        <v>0</v>
      </c>
      <c r="O14" s="42">
        <f t="shared" si="4"/>
        <v>0</v>
      </c>
      <c r="P14" s="42">
        <f t="shared" si="5"/>
        <v>0</v>
      </c>
      <c r="Q14" s="42">
        <f t="shared" si="6"/>
        <v>0</v>
      </c>
      <c r="R14" s="42">
        <f t="shared" si="7"/>
        <v>0</v>
      </c>
      <c r="S14" s="42">
        <f t="shared" si="8"/>
        <v>0</v>
      </c>
      <c r="T14" s="42">
        <f t="shared" si="9"/>
        <v>0</v>
      </c>
      <c r="U14" s="42">
        <f t="shared" si="10"/>
        <v>0</v>
      </c>
      <c r="V14" s="42">
        <f t="shared" si="11"/>
        <v>0</v>
      </c>
      <c r="W14" s="42">
        <f t="shared" si="12"/>
        <v>0</v>
      </c>
      <c r="X14" s="42">
        <f t="shared" si="13"/>
        <v>0</v>
      </c>
      <c r="Y14" s="42">
        <f t="shared" si="14"/>
        <v>0</v>
      </c>
      <c r="Z14" s="42">
        <f t="shared" si="15"/>
        <v>0</v>
      </c>
      <c r="AA14" s="43">
        <f t="shared" si="16"/>
        <v>0</v>
      </c>
      <c r="AB14" s="12">
        <f t="shared" si="17"/>
        <v>0</v>
      </c>
      <c r="AE14" s="49">
        <v>0</v>
      </c>
      <c r="AF14" s="51">
        <f t="shared" si="1"/>
        <v>0</v>
      </c>
      <c r="AH14" s="1"/>
    </row>
    <row r="15" spans="2:34" x14ac:dyDescent="0.15">
      <c r="B15" s="1" t="s">
        <v>5</v>
      </c>
      <c r="C15" s="3">
        <v>1</v>
      </c>
      <c r="D15" s="7" t="s">
        <v>9</v>
      </c>
      <c r="E15" s="4">
        <f t="shared" si="0"/>
        <v>0</v>
      </c>
      <c r="G15" s="13">
        <v>7</v>
      </c>
      <c r="H15" s="18"/>
      <c r="I15" s="19">
        <v>0</v>
      </c>
      <c r="J15" s="69"/>
      <c r="K15" s="23">
        <v>0</v>
      </c>
      <c r="L15" s="21">
        <f t="shared" si="2"/>
        <v>0</v>
      </c>
      <c r="N15" s="42">
        <f t="shared" si="3"/>
        <v>0</v>
      </c>
      <c r="O15" s="42">
        <f>IF($O$6="◯",ROUNDDOWN($L15*0.01,0)*O$8,0)</f>
        <v>0</v>
      </c>
      <c r="P15" s="42">
        <f t="shared" si="5"/>
        <v>0</v>
      </c>
      <c r="Q15" s="42">
        <f t="shared" si="6"/>
        <v>0</v>
      </c>
      <c r="R15" s="42">
        <f t="shared" si="7"/>
        <v>0</v>
      </c>
      <c r="S15" s="42">
        <f t="shared" si="8"/>
        <v>0</v>
      </c>
      <c r="T15" s="42">
        <f t="shared" si="9"/>
        <v>0</v>
      </c>
      <c r="U15" s="42">
        <f t="shared" si="10"/>
        <v>0</v>
      </c>
      <c r="V15" s="42">
        <f t="shared" si="11"/>
        <v>0</v>
      </c>
      <c r="W15" s="42">
        <f t="shared" si="12"/>
        <v>0</v>
      </c>
      <c r="X15" s="42">
        <f t="shared" si="13"/>
        <v>0</v>
      </c>
      <c r="Y15" s="42">
        <f t="shared" si="14"/>
        <v>0</v>
      </c>
      <c r="Z15" s="42">
        <f t="shared" si="15"/>
        <v>0</v>
      </c>
      <c r="AA15" s="43">
        <f t="shared" si="16"/>
        <v>0</v>
      </c>
      <c r="AB15" s="12">
        <f t="shared" si="17"/>
        <v>0</v>
      </c>
      <c r="AE15" s="49">
        <v>0</v>
      </c>
      <c r="AF15" s="51">
        <f t="shared" si="1"/>
        <v>0</v>
      </c>
      <c r="AH15" s="1"/>
    </row>
    <row r="16" spans="2:34" x14ac:dyDescent="0.15">
      <c r="B16" s="1" t="s">
        <v>4</v>
      </c>
      <c r="C16" s="3">
        <v>1</v>
      </c>
      <c r="D16" s="7" t="s">
        <v>7</v>
      </c>
      <c r="E16" s="4">
        <f t="shared" si="0"/>
        <v>1</v>
      </c>
      <c r="G16" s="13">
        <v>8</v>
      </c>
      <c r="H16" s="18"/>
      <c r="I16" s="19">
        <v>0</v>
      </c>
      <c r="J16" s="69"/>
      <c r="K16" s="23">
        <v>0</v>
      </c>
      <c r="L16" s="21">
        <f t="shared" si="2"/>
        <v>0</v>
      </c>
      <c r="N16" s="42">
        <f t="shared" si="3"/>
        <v>0</v>
      </c>
      <c r="O16" s="42">
        <f t="shared" si="4"/>
        <v>0</v>
      </c>
      <c r="P16" s="42">
        <f t="shared" si="5"/>
        <v>0</v>
      </c>
      <c r="Q16" s="42">
        <f t="shared" si="6"/>
        <v>0</v>
      </c>
      <c r="R16" s="42">
        <f t="shared" si="7"/>
        <v>0</v>
      </c>
      <c r="S16" s="42">
        <f t="shared" si="8"/>
        <v>0</v>
      </c>
      <c r="T16" s="42">
        <f t="shared" si="9"/>
        <v>0</v>
      </c>
      <c r="U16" s="42">
        <f t="shared" si="10"/>
        <v>0</v>
      </c>
      <c r="V16" s="42">
        <f t="shared" si="11"/>
        <v>0</v>
      </c>
      <c r="W16" s="42">
        <f t="shared" si="12"/>
        <v>0</v>
      </c>
      <c r="X16" s="42">
        <f t="shared" si="13"/>
        <v>0</v>
      </c>
      <c r="Y16" s="42">
        <f t="shared" si="14"/>
        <v>0</v>
      </c>
      <c r="Z16" s="42">
        <f t="shared" si="15"/>
        <v>0</v>
      </c>
      <c r="AA16" s="43">
        <f t="shared" si="16"/>
        <v>0</v>
      </c>
      <c r="AB16" s="12">
        <f t="shared" si="17"/>
        <v>0</v>
      </c>
      <c r="AE16" s="49">
        <v>0</v>
      </c>
      <c r="AF16" s="51">
        <f t="shared" si="1"/>
        <v>0</v>
      </c>
      <c r="AH16" s="1"/>
    </row>
    <row r="17" spans="2:34" x14ac:dyDescent="0.15">
      <c r="B17" s="1" t="s">
        <v>56</v>
      </c>
      <c r="C17" s="3">
        <v>1</v>
      </c>
      <c r="D17" s="7" t="s">
        <v>9</v>
      </c>
      <c r="E17" s="4">
        <f t="shared" si="0"/>
        <v>0</v>
      </c>
      <c r="G17" s="13">
        <v>9</v>
      </c>
      <c r="H17" s="18"/>
      <c r="I17" s="19">
        <v>0</v>
      </c>
      <c r="J17" s="69"/>
      <c r="K17" s="23">
        <v>0</v>
      </c>
      <c r="L17" s="21">
        <f t="shared" si="2"/>
        <v>0</v>
      </c>
      <c r="N17" s="42">
        <f t="shared" si="3"/>
        <v>0</v>
      </c>
      <c r="O17" s="42">
        <f t="shared" si="4"/>
        <v>0</v>
      </c>
      <c r="P17" s="42">
        <f t="shared" si="5"/>
        <v>0</v>
      </c>
      <c r="Q17" s="42">
        <f t="shared" si="6"/>
        <v>0</v>
      </c>
      <c r="R17" s="42">
        <f t="shared" si="7"/>
        <v>0</v>
      </c>
      <c r="S17" s="42">
        <f t="shared" si="8"/>
        <v>0</v>
      </c>
      <c r="T17" s="42">
        <f t="shared" si="9"/>
        <v>0</v>
      </c>
      <c r="U17" s="42">
        <f t="shared" si="10"/>
        <v>0</v>
      </c>
      <c r="V17" s="42">
        <f t="shared" si="11"/>
        <v>0</v>
      </c>
      <c r="W17" s="42">
        <f t="shared" si="12"/>
        <v>0</v>
      </c>
      <c r="X17" s="42">
        <f t="shared" si="13"/>
        <v>0</v>
      </c>
      <c r="Y17" s="42">
        <f t="shared" si="14"/>
        <v>0</v>
      </c>
      <c r="Z17" s="42">
        <f t="shared" si="15"/>
        <v>0</v>
      </c>
      <c r="AA17" s="43">
        <f t="shared" si="16"/>
        <v>0</v>
      </c>
      <c r="AB17" s="12">
        <f t="shared" si="17"/>
        <v>0</v>
      </c>
      <c r="AE17" s="49">
        <v>0</v>
      </c>
      <c r="AF17" s="51">
        <f t="shared" si="1"/>
        <v>0</v>
      </c>
      <c r="AH17" s="1"/>
    </row>
    <row r="18" spans="2:34" ht="14.25" thickBot="1" x14ac:dyDescent="0.2">
      <c r="B18" s="1" t="s">
        <v>40</v>
      </c>
      <c r="C18" s="3">
        <v>1</v>
      </c>
      <c r="D18" s="8" t="s">
        <v>9</v>
      </c>
      <c r="E18" s="4">
        <f t="shared" si="0"/>
        <v>0</v>
      </c>
      <c r="G18" s="14">
        <v>10</v>
      </c>
      <c r="H18" s="20"/>
      <c r="I18" s="19">
        <v>0</v>
      </c>
      <c r="J18" s="69"/>
      <c r="K18" s="23">
        <v>0</v>
      </c>
      <c r="L18" s="21">
        <f t="shared" si="2"/>
        <v>0</v>
      </c>
      <c r="N18" s="42">
        <f t="shared" si="3"/>
        <v>0</v>
      </c>
      <c r="O18" s="42">
        <f t="shared" si="4"/>
        <v>0</v>
      </c>
      <c r="P18" s="42">
        <f t="shared" si="5"/>
        <v>0</v>
      </c>
      <c r="Q18" s="42">
        <f t="shared" si="6"/>
        <v>0</v>
      </c>
      <c r="R18" s="42">
        <f t="shared" si="7"/>
        <v>0</v>
      </c>
      <c r="S18" s="42">
        <f t="shared" si="8"/>
        <v>0</v>
      </c>
      <c r="T18" s="42">
        <f t="shared" si="9"/>
        <v>0</v>
      </c>
      <c r="U18" s="42">
        <f t="shared" si="10"/>
        <v>0</v>
      </c>
      <c r="V18" s="42">
        <f t="shared" si="11"/>
        <v>0</v>
      </c>
      <c r="W18" s="42">
        <f t="shared" si="12"/>
        <v>0</v>
      </c>
      <c r="X18" s="42">
        <f t="shared" si="13"/>
        <v>0</v>
      </c>
      <c r="Y18" s="42">
        <f t="shared" si="14"/>
        <v>0</v>
      </c>
      <c r="Z18" s="42">
        <f t="shared" si="15"/>
        <v>0</v>
      </c>
      <c r="AA18" s="43">
        <f t="shared" si="16"/>
        <v>0</v>
      </c>
      <c r="AB18" s="12">
        <f t="shared" si="17"/>
        <v>0</v>
      </c>
      <c r="AE18" s="50">
        <v>0</v>
      </c>
      <c r="AF18" s="52">
        <f t="shared" si="1"/>
        <v>0</v>
      </c>
      <c r="AH18" s="1"/>
    </row>
    <row r="19" spans="2:34" ht="29.25" customHeight="1" thickBot="1" x14ac:dyDescent="0.2">
      <c r="B19" s="1"/>
      <c r="C19" s="1">
        <f>SUM(C8:C18)</f>
        <v>14</v>
      </c>
      <c r="D19" s="5"/>
      <c r="E19" s="1">
        <f>SUM(E7:E18)</f>
        <v>8</v>
      </c>
      <c r="G19" s="27" t="s">
        <v>0</v>
      </c>
      <c r="H19" s="28"/>
      <c r="I19" s="29">
        <f>SUM(I9:I18)</f>
        <v>8604</v>
      </c>
      <c r="J19" s="29"/>
      <c r="K19" s="29">
        <f t="shared" ref="K19:L19" si="18">SUM(K9:K18)</f>
        <v>0</v>
      </c>
      <c r="L19" s="58">
        <f t="shared" si="18"/>
        <v>8604</v>
      </c>
      <c r="N19" s="37">
        <f>SUM(N9:N18)</f>
        <v>85</v>
      </c>
      <c r="O19" s="38">
        <f t="shared" ref="O19:V19" si="19">SUM(O9:O18)</f>
        <v>170</v>
      </c>
      <c r="P19" s="38">
        <f t="shared" si="19"/>
        <v>0</v>
      </c>
      <c r="Q19" s="38">
        <f t="shared" si="19"/>
        <v>85</v>
      </c>
      <c r="R19" s="38">
        <f t="shared" si="19"/>
        <v>85</v>
      </c>
      <c r="S19" s="38">
        <f t="shared" si="19"/>
        <v>0</v>
      </c>
      <c r="T19" s="38">
        <f t="shared" si="19"/>
        <v>170</v>
      </c>
      <c r="U19" s="38">
        <f t="shared" si="19"/>
        <v>0</v>
      </c>
      <c r="V19" s="38">
        <f t="shared" si="19"/>
        <v>0</v>
      </c>
      <c r="W19" s="38"/>
      <c r="X19" s="38">
        <f t="shared" ref="X19:Z19" si="20">SUM(X9:X18)</f>
        <v>0</v>
      </c>
      <c r="Y19" s="38">
        <f t="shared" ref="Y19:AA19" si="21">SUM(Y9:Y18)</f>
        <v>0</v>
      </c>
      <c r="Z19" s="38">
        <f t="shared" si="20"/>
        <v>0</v>
      </c>
      <c r="AA19" s="38">
        <f t="shared" si="21"/>
        <v>0</v>
      </c>
      <c r="AB19" s="41">
        <f>SUM(AB9:AB18)</f>
        <v>680</v>
      </c>
      <c r="AC19" s="39"/>
      <c r="AD19" s="39"/>
      <c r="AE19" s="47"/>
      <c r="AF19" s="40">
        <f>SUM(AF9:AF18)</f>
        <v>9</v>
      </c>
    </row>
    <row r="25" spans="2:34" ht="14.25" thickBot="1" x14ac:dyDescent="0.2">
      <c r="G25" s="87" t="s">
        <v>38</v>
      </c>
      <c r="H25" s="87"/>
      <c r="I25" s="87"/>
      <c r="J25" s="70"/>
    </row>
    <row r="26" spans="2:34" ht="14.25" thickBot="1" x14ac:dyDescent="0.2">
      <c r="G26" s="87"/>
      <c r="H26" s="87"/>
      <c r="I26" s="88"/>
      <c r="J26" s="70"/>
      <c r="R26" s="59"/>
      <c r="S26" s="60"/>
      <c r="T26" s="60"/>
      <c r="U26" s="60"/>
      <c r="V26" s="60"/>
      <c r="W26" s="60"/>
      <c r="X26" s="60"/>
      <c r="Y26" s="60"/>
      <c r="Z26" s="61"/>
    </row>
    <row r="27" spans="2:34" ht="18.75" x14ac:dyDescent="0.15">
      <c r="B27" s="75" t="s">
        <v>11</v>
      </c>
      <c r="C27" s="83">
        <f>E19</f>
        <v>8</v>
      </c>
      <c r="D27" s="77" t="s">
        <v>12</v>
      </c>
      <c r="G27" s="80" t="s">
        <v>27</v>
      </c>
      <c r="H27" s="82"/>
      <c r="I27" s="99">
        <v>3</v>
      </c>
      <c r="J27" s="71"/>
      <c r="R27" s="64"/>
      <c r="S27" s="80" t="s">
        <v>34</v>
      </c>
      <c r="T27" s="80"/>
      <c r="U27" s="80"/>
      <c r="V27" s="67"/>
      <c r="W27" s="80" t="s">
        <v>45</v>
      </c>
      <c r="X27" s="80"/>
      <c r="Y27" s="80"/>
      <c r="Z27" s="62"/>
    </row>
    <row r="28" spans="2:34" ht="19.5" thickBot="1" x14ac:dyDescent="0.2">
      <c r="B28" s="76"/>
      <c r="C28" s="84"/>
      <c r="D28" s="77"/>
      <c r="G28" s="80"/>
      <c r="H28" s="82"/>
      <c r="I28" s="100"/>
      <c r="J28" s="71"/>
      <c r="R28" s="64"/>
      <c r="S28" s="80"/>
      <c r="T28" s="80"/>
      <c r="U28" s="80"/>
      <c r="V28" s="67"/>
      <c r="W28" s="80"/>
      <c r="X28" s="80"/>
      <c r="Y28" s="80"/>
      <c r="Z28" s="62"/>
    </row>
    <row r="29" spans="2:34" ht="13.5" customHeight="1" x14ac:dyDescent="0.15">
      <c r="G29" s="80" t="s">
        <v>28</v>
      </c>
      <c r="H29" s="80"/>
      <c r="I29" s="78">
        <f>N19*(I27-1)</f>
        <v>170</v>
      </c>
      <c r="J29" s="72"/>
      <c r="R29" s="64"/>
      <c r="S29" s="93" t="s">
        <v>41</v>
      </c>
      <c r="T29" s="81">
        <f>I29</f>
        <v>170</v>
      </c>
      <c r="U29" s="81"/>
      <c r="V29" s="67"/>
      <c r="W29" s="101" t="s">
        <v>0</v>
      </c>
      <c r="X29" s="102">
        <f>L19</f>
        <v>8604</v>
      </c>
      <c r="Y29" s="102"/>
      <c r="Z29" s="62"/>
    </row>
    <row r="30" spans="2:34" ht="13.5" customHeight="1" x14ac:dyDescent="0.15">
      <c r="G30" s="80"/>
      <c r="H30" s="80"/>
      <c r="I30" s="79"/>
      <c r="J30" s="72"/>
      <c r="R30" s="64"/>
      <c r="S30" s="93"/>
      <c r="T30" s="81"/>
      <c r="U30" s="81"/>
      <c r="V30" s="67"/>
      <c r="W30" s="101"/>
      <c r="X30" s="102"/>
      <c r="Y30" s="102"/>
      <c r="Z30" s="62"/>
    </row>
    <row r="31" spans="2:34" ht="18.75" x14ac:dyDescent="0.15">
      <c r="R31" s="64"/>
      <c r="S31" s="55"/>
      <c r="T31" s="56" t="s">
        <v>29</v>
      </c>
      <c r="U31" s="53"/>
      <c r="V31" s="67"/>
      <c r="W31" s="55"/>
      <c r="X31" s="54" t="s">
        <v>33</v>
      </c>
      <c r="Y31" s="53"/>
      <c r="Z31" s="62"/>
    </row>
    <row r="32" spans="2:34" ht="13.5" customHeight="1" x14ac:dyDescent="0.15">
      <c r="R32" s="64"/>
      <c r="S32" s="94" t="s">
        <v>42</v>
      </c>
      <c r="T32" s="92">
        <f>AB19</f>
        <v>680</v>
      </c>
      <c r="U32" s="92"/>
      <c r="V32" s="67"/>
      <c r="W32" s="86" t="s">
        <v>31</v>
      </c>
      <c r="X32" s="90">
        <f>T38</f>
        <v>859</v>
      </c>
      <c r="Y32" s="90"/>
      <c r="Z32" s="62"/>
    </row>
    <row r="33" spans="9:26" ht="13.5" customHeight="1" x14ac:dyDescent="0.15">
      <c r="I33" s="30"/>
      <c r="J33" s="30"/>
      <c r="R33" s="64"/>
      <c r="S33" s="94"/>
      <c r="T33" s="92"/>
      <c r="U33" s="92"/>
      <c r="V33" s="67"/>
      <c r="W33" s="86"/>
      <c r="X33" s="90"/>
      <c r="Y33" s="90"/>
      <c r="Z33" s="62"/>
    </row>
    <row r="34" spans="9:26" ht="18.75" x14ac:dyDescent="0.15">
      <c r="I34" s="30"/>
      <c r="J34" s="30"/>
      <c r="R34" s="64"/>
      <c r="S34" s="55"/>
      <c r="T34" s="57" t="s">
        <v>29</v>
      </c>
      <c r="U34" s="53"/>
      <c r="V34" s="67"/>
      <c r="W34" s="55"/>
      <c r="X34" s="57" t="s">
        <v>30</v>
      </c>
      <c r="Y34" s="53"/>
      <c r="Z34" s="62"/>
    </row>
    <row r="35" spans="9:26" ht="13.5" customHeight="1" x14ac:dyDescent="0.15">
      <c r="R35" s="64"/>
      <c r="S35" s="95" t="s">
        <v>43</v>
      </c>
      <c r="T35" s="89">
        <f>AF19</f>
        <v>9</v>
      </c>
      <c r="U35" s="89"/>
      <c r="V35" s="67"/>
      <c r="W35" s="91" t="s">
        <v>31</v>
      </c>
      <c r="X35" s="85">
        <f>X29-X32</f>
        <v>7745</v>
      </c>
      <c r="Y35" s="85"/>
      <c r="Z35" s="62"/>
    </row>
    <row r="36" spans="9:26" ht="13.5" customHeight="1" x14ac:dyDescent="0.15">
      <c r="R36" s="64"/>
      <c r="S36" s="95"/>
      <c r="T36" s="89"/>
      <c r="U36" s="89"/>
      <c r="V36" s="67"/>
      <c r="W36" s="91"/>
      <c r="X36" s="85"/>
      <c r="Y36" s="85"/>
      <c r="Z36" s="62"/>
    </row>
    <row r="37" spans="9:26" ht="18.75" x14ac:dyDescent="0.15">
      <c r="R37" s="64"/>
      <c r="S37" s="55"/>
      <c r="T37" s="57" t="s">
        <v>30</v>
      </c>
      <c r="U37" s="53"/>
      <c r="V37" s="67"/>
      <c r="W37" s="67"/>
      <c r="X37" s="67"/>
      <c r="Y37" s="67"/>
      <c r="Z37" s="62"/>
    </row>
    <row r="38" spans="9:26" ht="13.5" customHeight="1" x14ac:dyDescent="0.15">
      <c r="R38" s="64"/>
      <c r="S38" s="86" t="s">
        <v>31</v>
      </c>
      <c r="T38" s="90">
        <f>T29+T32+T35</f>
        <v>859</v>
      </c>
      <c r="U38" s="90"/>
      <c r="V38" s="67"/>
      <c r="W38" s="67"/>
      <c r="X38" s="67"/>
      <c r="Y38" s="67"/>
      <c r="Z38" s="62"/>
    </row>
    <row r="39" spans="9:26" ht="13.5" customHeight="1" x14ac:dyDescent="0.15">
      <c r="R39" s="64"/>
      <c r="S39" s="86"/>
      <c r="T39" s="90"/>
      <c r="U39" s="90"/>
      <c r="V39" s="67"/>
      <c r="W39" s="67"/>
      <c r="X39" s="67"/>
      <c r="Y39" s="67"/>
      <c r="Z39" s="62"/>
    </row>
    <row r="40" spans="9:26" ht="14.25" thickBot="1" x14ac:dyDescent="0.2">
      <c r="R40" s="65"/>
      <c r="S40" s="66"/>
      <c r="T40" s="66"/>
      <c r="U40" s="66"/>
      <c r="V40" s="66"/>
      <c r="W40" s="66"/>
      <c r="X40" s="66"/>
      <c r="Y40" s="66"/>
      <c r="Z40" s="63"/>
    </row>
    <row r="56" spans="13:25" x14ac:dyDescent="0.15">
      <c r="M56" s="24"/>
      <c r="Y56"/>
    </row>
    <row r="57" spans="13:25" x14ac:dyDescent="0.15">
      <c r="M57" s="24"/>
      <c r="Y57"/>
    </row>
  </sheetData>
  <mergeCells count="27">
    <mergeCell ref="AH4:AH5"/>
    <mergeCell ref="AE4:AF5"/>
    <mergeCell ref="I27:I28"/>
    <mergeCell ref="W29:W30"/>
    <mergeCell ref="W32:W33"/>
    <mergeCell ref="W27:Y28"/>
    <mergeCell ref="X29:Y30"/>
    <mergeCell ref="X32:Y33"/>
    <mergeCell ref="N4:AB5"/>
    <mergeCell ref="X35:Y36"/>
    <mergeCell ref="S38:S39"/>
    <mergeCell ref="G25:I26"/>
    <mergeCell ref="T35:U36"/>
    <mergeCell ref="T38:U39"/>
    <mergeCell ref="W35:W36"/>
    <mergeCell ref="T32:U33"/>
    <mergeCell ref="S29:S30"/>
    <mergeCell ref="S32:S33"/>
    <mergeCell ref="S35:S36"/>
    <mergeCell ref="B27:B28"/>
    <mergeCell ref="D27:D28"/>
    <mergeCell ref="I29:I30"/>
    <mergeCell ref="S27:U28"/>
    <mergeCell ref="T29:U30"/>
    <mergeCell ref="G27:H28"/>
    <mergeCell ref="G29:H30"/>
    <mergeCell ref="C27:C28"/>
  </mergeCells>
  <phoneticPr fontId="1"/>
  <conditionalFormatting sqref="N6:Y6">
    <cfRule type="containsText" dxfId="0" priority="1" operator="containsText" text="◯">
      <formula>NOT(ISERROR(SEARCH("◯",N6)))</formula>
    </cfRule>
  </conditionalFormatting>
  <pageMargins left="0.25" right="0.25" top="0.75" bottom="0.75" header="0.3" footer="0.3"/>
  <pageSetup paperSize="8" scale="70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Sheet4!$B$4:$B$5</xm:f>
          </x14:formula1>
          <xm:sqref>D7:D18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3.5" x14ac:dyDescent="0.15"/>
  <sheetData>
    <row r="3" spans="2:2" x14ac:dyDescent="0.15">
      <c r="B3" s="44" t="s">
        <v>35</v>
      </c>
    </row>
    <row r="4" spans="2:2" x14ac:dyDescent="0.15">
      <c r="B4" s="1" t="s">
        <v>8</v>
      </c>
    </row>
    <row r="5" spans="2:2" x14ac:dyDescent="0.15">
      <c r="B5" s="1" t="s">
        <v>10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SPU</vt:lpstr>
      <vt:lpstr>Sheet4</vt:lpstr>
      <vt:lpstr>SPU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鈴木健一</cp:lastModifiedBy>
  <cp:lastPrinted>2018-05-11T23:45:01Z</cp:lastPrinted>
  <dcterms:created xsi:type="dcterms:W3CDTF">2018-03-07T09:43:47Z</dcterms:created>
  <dcterms:modified xsi:type="dcterms:W3CDTF">2018-10-05T13:19:58Z</dcterms:modified>
</cp:coreProperties>
</file>